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jan\Desktop\EJU CUP SLOVENJ GRADEC\2023\TABELE\"/>
    </mc:Choice>
  </mc:AlternateContent>
  <workbookProtection workbookAlgorithmName="SHA-512" workbookHashValue="P5u+Qeg/fP/pcJF6xhqxSxNC+eBP7CyBXLRw+51Gwqf1TaGv23vpOKkie6u4gmeiEISg1Wnwve2cgSPgktiWoA==" workbookSaltValue="/4DM2pplM2YlCvatMmGTsQ==" workbookSpinCount="100000" lockStructure="1"/>
  <bookViews>
    <workbookView xWindow="0" yWindow="0" windowWidth="23040" windowHeight="9072" activeTab="1"/>
  </bookViews>
  <sheets>
    <sheet name="GENERAL FORM" sheetId="1" r:id="rId1"/>
    <sheet name="ROOMING LIST" sheetId="3" r:id="rId2"/>
    <sheet name="PODATKI 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G40" i="1"/>
  <c r="I40" i="1" l="1"/>
  <c r="H27" i="1" l="1"/>
  <c r="G34" i="1" l="1"/>
  <c r="G35" i="1"/>
  <c r="G36" i="1"/>
  <c r="G37" i="1"/>
  <c r="G33" i="1"/>
  <c r="H34" i="1"/>
  <c r="H35" i="1"/>
  <c r="H36" i="1"/>
  <c r="H37" i="1"/>
  <c r="H33" i="1"/>
  <c r="H28" i="1"/>
  <c r="H29" i="1"/>
  <c r="H30" i="1"/>
  <c r="H26" i="1"/>
  <c r="I53" i="1" l="1"/>
  <c r="I50" i="1"/>
  <c r="I45" i="1"/>
  <c r="I46" i="1"/>
  <c r="I47" i="1"/>
  <c r="I48" i="1"/>
  <c r="I44" i="1"/>
  <c r="J18" i="1"/>
  <c r="J19" i="1"/>
  <c r="J20" i="1"/>
  <c r="J21" i="1"/>
  <c r="J22" i="1"/>
  <c r="J17" i="1"/>
  <c r="J10" i="1"/>
  <c r="J11" i="1"/>
  <c r="J12" i="1"/>
  <c r="J13" i="1"/>
  <c r="J14" i="1"/>
  <c r="J9" i="1"/>
  <c r="I49" i="1" l="1"/>
  <c r="J23" i="1"/>
  <c r="I37" i="1"/>
  <c r="I34" i="1"/>
  <c r="I33" i="1"/>
  <c r="I35" i="1"/>
  <c r="I36" i="1"/>
  <c r="G26" i="1" l="1"/>
  <c r="I26" i="1" l="1"/>
  <c r="I41" i="1" s="1"/>
  <c r="G27" i="1"/>
  <c r="I27" i="1" s="1"/>
  <c r="G28" i="1"/>
  <c r="I28" i="1" s="1"/>
  <c r="G29" i="1"/>
  <c r="I29" i="1" s="1"/>
  <c r="G30" i="1"/>
  <c r="I30" i="1" s="1"/>
  <c r="I54" i="1"/>
  <c r="I52" i="1"/>
  <c r="I51" i="1"/>
  <c r="I55" i="1" l="1"/>
</calcChain>
</file>

<file path=xl/sharedStrings.xml><?xml version="1.0" encoding="utf-8"?>
<sst xmlns="http://schemas.openxmlformats.org/spreadsheetml/2006/main" count="198" uniqueCount="144">
  <si>
    <t>COUNTRY</t>
  </si>
  <si>
    <t>ARRIVAL</t>
  </si>
  <si>
    <t>Arrival date</t>
  </si>
  <si>
    <t>Arrival time</t>
  </si>
  <si>
    <t>Airport</t>
  </si>
  <si>
    <t>Flight no.</t>
  </si>
  <si>
    <t>No. Of persons</t>
  </si>
  <si>
    <t>DEPARTURE</t>
  </si>
  <si>
    <t>HOTEL</t>
  </si>
  <si>
    <t>Departure date</t>
  </si>
  <si>
    <t>Number / rooms</t>
  </si>
  <si>
    <t>Number/ persons</t>
  </si>
  <si>
    <t>Nights</t>
  </si>
  <si>
    <t>PP/night</t>
  </si>
  <si>
    <t>TOTAL €</t>
  </si>
  <si>
    <t>Single</t>
  </si>
  <si>
    <t>Double</t>
  </si>
  <si>
    <t>Quad</t>
  </si>
  <si>
    <t>Triple</t>
  </si>
  <si>
    <t>ROOM</t>
  </si>
  <si>
    <t>MEALS</t>
  </si>
  <si>
    <t>TOTAL</t>
  </si>
  <si>
    <t>Thursday</t>
  </si>
  <si>
    <t>Friday</t>
  </si>
  <si>
    <t>Saturday</t>
  </si>
  <si>
    <t>Sunday</t>
  </si>
  <si>
    <t>Departure time</t>
  </si>
  <si>
    <t>TOURNAMENT MEALS TOTAL</t>
  </si>
  <si>
    <t>Ljubljana</t>
  </si>
  <si>
    <t>Zagreb</t>
  </si>
  <si>
    <t>Antigen tests (TOURNAMENT)</t>
  </si>
  <si>
    <t>No. of competitors</t>
  </si>
  <si>
    <t>EJU FEE</t>
  </si>
  <si>
    <t>PCR tests (TOURNAMENT)</t>
  </si>
  <si>
    <t>Antigen exit tests</t>
  </si>
  <si>
    <t>PCR exit test</t>
  </si>
  <si>
    <t>Lunch</t>
  </si>
  <si>
    <t>Dinner</t>
  </si>
  <si>
    <t>Cost of transport</t>
  </si>
  <si>
    <t>TOTAL COST OF TRANSPORT</t>
  </si>
  <si>
    <t>Wednesday</t>
  </si>
  <si>
    <t>Contact person</t>
  </si>
  <si>
    <t>Telephone</t>
  </si>
  <si>
    <t>Room</t>
  </si>
  <si>
    <t>Hotel</t>
  </si>
  <si>
    <t>Email:</t>
  </si>
  <si>
    <t>Klagenfurt</t>
  </si>
  <si>
    <t>Graz</t>
  </si>
  <si>
    <t>Vienna</t>
  </si>
  <si>
    <t>A Category</t>
  </si>
  <si>
    <t>B Category</t>
  </si>
  <si>
    <t>C Category</t>
  </si>
  <si>
    <r>
      <rPr>
        <b/>
        <sz val="26"/>
        <color theme="4"/>
        <rFont val="Arial Black"/>
        <family val="2"/>
        <charset val="238"/>
      </rPr>
      <t xml:space="preserve">EUROPEAN JUNIOR JUDO CUP                                                  SLOVENJ GRADEC 2023  </t>
    </r>
    <r>
      <rPr>
        <b/>
        <sz val="26"/>
        <color theme="1"/>
        <rFont val="Arial Black"/>
        <family val="2"/>
        <charset val="238"/>
      </rPr>
      <t xml:space="preserve"> </t>
    </r>
  </si>
  <si>
    <r>
      <rPr>
        <b/>
        <sz val="22"/>
        <color rgb="FFFF0000"/>
        <rFont val="Arial Black"/>
        <family val="2"/>
        <charset val="238"/>
      </rPr>
      <t>IMPORTANT:</t>
    </r>
    <r>
      <rPr>
        <b/>
        <sz val="18"/>
        <color rgb="FFFF0000"/>
        <rFont val="Arial Black"/>
        <family val="2"/>
      </rPr>
      <t xml:space="preserve"> </t>
    </r>
    <r>
      <rPr>
        <b/>
        <sz val="18"/>
        <color rgb="FFFF0000"/>
        <rFont val="Arial Black"/>
        <family val="2"/>
        <charset val="238"/>
      </rPr>
      <t>FILL UP THE GREY CELLS AND FILL OUT ACCOMMONDATION FOR COMPETITION AND TRAINING CAMP SEPARATELY</t>
    </r>
  </si>
  <si>
    <r>
      <t xml:space="preserve">Please send before June 9th, 2023, to </t>
    </r>
    <r>
      <rPr>
        <b/>
        <i/>
        <sz val="18"/>
        <color theme="1"/>
        <rFont val="Calibri"/>
        <family val="2"/>
        <scheme val="minor"/>
      </rPr>
      <t>ecup21slovenjgradec@gmail.com</t>
    </r>
  </si>
  <si>
    <r>
      <rPr>
        <b/>
        <sz val="24"/>
        <color rgb="FF0070C0"/>
        <rFont val="Calibri"/>
        <family val="2"/>
        <charset val="238"/>
        <scheme val="minor"/>
      </rPr>
      <t xml:space="preserve">                          </t>
    </r>
    <r>
      <rPr>
        <b/>
        <sz val="40"/>
        <color rgb="FF0070C0"/>
        <rFont val="Calibri"/>
        <family val="2"/>
        <charset val="238"/>
        <scheme val="minor"/>
      </rPr>
      <t>EUROPEAN JUNIOR JUDO CUP</t>
    </r>
    <r>
      <rPr>
        <b/>
        <sz val="24"/>
        <color rgb="FF0070C0"/>
        <rFont val="Calibri"/>
        <family val="2"/>
        <charset val="238"/>
        <scheme val="minor"/>
      </rPr>
      <t xml:space="preserve">                                                                                     </t>
    </r>
    <r>
      <rPr>
        <b/>
        <sz val="36"/>
        <color rgb="FF0070C0"/>
        <rFont val="Calibri"/>
        <family val="2"/>
        <charset val="238"/>
        <scheme val="minor"/>
      </rPr>
      <t>SLOVENJ GRADEC  2023</t>
    </r>
    <r>
      <rPr>
        <b/>
        <sz val="36"/>
        <color theme="1"/>
        <rFont val="Calibri"/>
        <family val="2"/>
        <charset val="238"/>
        <scheme val="minor"/>
      </rPr>
      <t xml:space="preserve"> </t>
    </r>
    <r>
      <rPr>
        <b/>
        <sz val="24"/>
        <color theme="1"/>
        <rFont val="Calibri"/>
        <family val="2"/>
        <charset val="238"/>
        <scheme val="minor"/>
      </rPr>
      <t xml:space="preserve">  </t>
    </r>
  </si>
  <si>
    <r>
      <t xml:space="preserve">to be sent to: </t>
    </r>
    <r>
      <rPr>
        <b/>
        <sz val="26"/>
        <color rgb="FFFF0000"/>
        <rFont val="Calibri"/>
        <family val="2"/>
        <charset val="238"/>
        <scheme val="minor"/>
      </rPr>
      <t>ecup21slovenjgradec@gmail.com</t>
    </r>
  </si>
  <si>
    <t>Name of Federation</t>
  </si>
  <si>
    <t>No.:</t>
  </si>
  <si>
    <t xml:space="preserve"> Surname                        (as in the passport)</t>
  </si>
  <si>
    <t>First name                       (as in the passport)</t>
  </si>
  <si>
    <t>Sex</t>
  </si>
  <si>
    <t>Position</t>
  </si>
  <si>
    <t xml:space="preserve">Date of Birth </t>
  </si>
  <si>
    <t>Arrival date to Slovenia</t>
  </si>
  <si>
    <t>Departure date from Slovenia</t>
  </si>
  <si>
    <t>Hotel category</t>
  </si>
  <si>
    <t>Room type</t>
  </si>
  <si>
    <t>Shared with</t>
  </si>
  <si>
    <t>Day</t>
  </si>
  <si>
    <t>Month</t>
  </si>
  <si>
    <t>Year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</si>
  <si>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</si>
  <si>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</si>
  <si>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</si>
  <si>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</si>
  <si>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</si>
  <si>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</si>
  <si>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</si>
  <si>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</si>
  <si>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</si>
  <si>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</si>
  <si>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</si>
  <si>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</si>
  <si>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</si>
  <si>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</si>
  <si>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</si>
  <si>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</si>
  <si>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</si>
  <si>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</si>
  <si>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</si>
  <si>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</si>
  <si>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</si>
  <si>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</si>
  <si>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</si>
  <si>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</si>
  <si>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</si>
  <si>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</si>
  <si>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</si>
  <si>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</si>
  <si>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</si>
  <si>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</si>
  <si>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Category</t>
  </si>
  <si>
    <t>Athlethe</t>
  </si>
  <si>
    <t>"A" Category</t>
  </si>
  <si>
    <t>BB</t>
  </si>
  <si>
    <t>Coach</t>
  </si>
  <si>
    <t>"B" Category</t>
  </si>
  <si>
    <t>HB</t>
  </si>
  <si>
    <t>Refferee</t>
  </si>
  <si>
    <t>"C" Category</t>
  </si>
  <si>
    <t>FB</t>
  </si>
  <si>
    <t>Doctor</t>
  </si>
  <si>
    <t>Physiotherapist</t>
  </si>
  <si>
    <t>Team-Official</t>
  </si>
  <si>
    <t>President</t>
  </si>
  <si>
    <t>m</t>
  </si>
  <si>
    <t>f</t>
  </si>
  <si>
    <t>60 kg</t>
  </si>
  <si>
    <t>66 kg</t>
  </si>
  <si>
    <t>73 kg</t>
  </si>
  <si>
    <t>81 kg</t>
  </si>
  <si>
    <t>90 kg</t>
  </si>
  <si>
    <t>100 kg</t>
  </si>
  <si>
    <t>over 100 kg</t>
  </si>
  <si>
    <t>48 kg</t>
  </si>
  <si>
    <t>52 kg</t>
  </si>
  <si>
    <t>57 kg</t>
  </si>
  <si>
    <t>63 kg</t>
  </si>
  <si>
    <t>70 kg</t>
  </si>
  <si>
    <t>78 kg</t>
  </si>
  <si>
    <t>over 78 kg</t>
  </si>
  <si>
    <t>COMPETITION</t>
  </si>
  <si>
    <t>TRAINING CAMP</t>
  </si>
  <si>
    <t>YES</t>
  </si>
  <si>
    <t>NO</t>
  </si>
  <si>
    <t>Price          competition</t>
  </si>
  <si>
    <t>Price            training camp</t>
  </si>
  <si>
    <t>TOTAL COST OF ACCOMMODATION</t>
  </si>
  <si>
    <t>Passport 
Number</t>
  </si>
  <si>
    <t xml:space="preserve">   ROOMING LIST</t>
  </si>
  <si>
    <r>
      <t xml:space="preserve">ACCOMMODATION - </t>
    </r>
    <r>
      <rPr>
        <b/>
        <sz val="16"/>
        <color rgb="FFFF0000"/>
        <rFont val="Calibri"/>
        <family val="2"/>
        <scheme val="minor"/>
      </rPr>
      <t>ONLY FOR COMPETITION</t>
    </r>
  </si>
  <si>
    <r>
      <t xml:space="preserve">ACCOMMODATION - </t>
    </r>
    <r>
      <rPr>
        <b/>
        <sz val="16"/>
        <color rgb="FFFF0000"/>
        <rFont val="Calibri"/>
        <family val="2"/>
        <scheme val="minor"/>
      </rPr>
      <t>ONLY FOR TRAINING CAMP</t>
    </r>
  </si>
  <si>
    <r>
      <rPr>
        <b/>
        <sz val="16"/>
        <color rgb="FFFF0000"/>
        <rFont val="Calibri"/>
        <family val="2"/>
        <scheme val="minor"/>
      </rPr>
      <t>NON OFFICIAL</t>
    </r>
    <r>
      <rPr>
        <b/>
        <sz val="16"/>
        <color theme="1"/>
        <rFont val="Calibri"/>
        <family val="2"/>
        <scheme val="minor"/>
      </rPr>
      <t xml:space="preserve"> ACCOMMODATION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</si>
</sst>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rgb="FFFF0000"/>
      <name val="Arial Black"/>
      <family val="2"/>
    </font>
    <font>
      <b/>
      <sz val="26"/>
      <color theme="1"/>
      <name val="Arial Black"/>
      <family val="2"/>
      <charset val="238"/>
    </font>
    <font>
      <b/>
      <sz val="22"/>
      <color rgb="FFFF0000"/>
      <name val="Arial Black"/>
      <family val="2"/>
      <charset val="238"/>
    </font>
    <font>
      <b/>
      <sz val="18"/>
      <color rgb="FFFF0000"/>
      <name val="Arial Black"/>
      <family val="2"/>
      <charset val="238"/>
    </font>
    <font>
      <b/>
      <sz val="26"/>
      <color theme="4"/>
      <name val="Arial Black"/>
      <family val="2"/>
      <charset val="238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24"/>
      <color rgb="FF0070C0"/>
      <name val="Calibri"/>
      <family val="2"/>
      <charset val="238"/>
      <scheme val="minor"/>
    </font>
    <font>
      <b/>
      <sz val="40"/>
      <color rgb="FF0070C0"/>
      <name val="Calibri"/>
      <family val="2"/>
      <charset val="238"/>
      <scheme val="minor"/>
    </font>
    <font>
      <b/>
      <sz val="36"/>
      <color rgb="FF0070C0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6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48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/>
    <xf numFmtId="0" fontId="6" fillId="7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5" borderId="18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43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left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0" fillId="0" borderId="44" xfId="0" applyBorder="1" applyAlignment="1" applyProtection="1">
      <alignment horizontal="left"/>
      <protection locked="0"/>
    </xf>
    <xf numFmtId="0" fontId="9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4" fillId="13" borderId="5" xfId="0" applyFont="1" applyFill="1" applyBorder="1" applyAlignment="1" applyProtection="1">
      <alignment horizontal="center" vertical="center" wrapText="1"/>
    </xf>
    <xf numFmtId="0" fontId="25" fillId="13" borderId="5" xfId="0" applyFont="1" applyFill="1" applyBorder="1" applyAlignment="1" applyProtection="1">
      <alignment horizontal="center" vertical="center" wrapText="1"/>
    </xf>
    <xf numFmtId="0" fontId="25" fillId="13" borderId="37" xfId="0" applyFont="1" applyFill="1" applyBorder="1" applyAlignment="1" applyProtection="1">
      <alignment horizontal="center" vertical="center" wrapText="1"/>
    </xf>
    <xf numFmtId="0" fontId="24" fillId="13" borderId="36" xfId="0" applyFont="1" applyFill="1" applyBorder="1" applyAlignment="1" applyProtection="1">
      <alignment horizontal="center" vertical="center"/>
    </xf>
    <xf numFmtId="0" fontId="24" fillId="13" borderId="21" xfId="0" applyFont="1" applyFill="1" applyBorder="1" applyAlignment="1" applyProtection="1">
      <alignment horizontal="center" vertical="center"/>
    </xf>
    <xf numFmtId="0" fontId="24" fillId="13" borderId="22" xfId="0" applyFon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64" fontId="0" fillId="5" borderId="19" xfId="0" applyNumberFormat="1" applyFill="1" applyBorder="1" applyAlignment="1">
      <alignment vertical="center"/>
    </xf>
    <xf numFmtId="164" fontId="15" fillId="5" borderId="20" xfId="0" applyNumberFormat="1" applyFont="1" applyFill="1" applyBorder="1" applyAlignment="1">
      <alignment vertical="center"/>
    </xf>
    <xf numFmtId="0" fontId="24" fillId="5" borderId="16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5" borderId="19" xfId="0" applyNumberForma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38" xfId="0" applyFont="1" applyFill="1" applyBorder="1" applyAlignment="1">
      <alignment horizontal="center" vertical="center"/>
    </xf>
    <xf numFmtId="0" fontId="27" fillId="5" borderId="39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64" fontId="15" fillId="6" borderId="2" xfId="0" applyNumberFormat="1" applyFont="1" applyFill="1" applyBorder="1" applyAlignment="1">
      <alignment horizontal="center" vertical="center"/>
    </xf>
    <xf numFmtId="164" fontId="15" fillId="6" borderId="19" xfId="0" applyNumberFormat="1" applyFon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6" borderId="19" xfId="0" applyNumberForma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164" fontId="15" fillId="5" borderId="2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24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4" fontId="5" fillId="7" borderId="20" xfId="0" applyNumberFormat="1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64" fontId="5" fillId="9" borderId="2" xfId="0" applyNumberFormat="1" applyFont="1" applyFill="1" applyBorder="1" applyAlignment="1">
      <alignment horizontal="center" vertical="center"/>
    </xf>
    <xf numFmtId="164" fontId="5" fillId="9" borderId="19" xfId="0" applyNumberFormat="1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20" xfId="0" applyNumberFormat="1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right" vertical="center"/>
    </xf>
    <xf numFmtId="0" fontId="15" fillId="5" borderId="3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right" vertical="center"/>
    </xf>
    <xf numFmtId="0" fontId="28" fillId="6" borderId="18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15" fillId="5" borderId="18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right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9" xfId="0" applyFont="1" applyFill="1" applyBorder="1" applyAlignment="1">
      <alignment horizontal="center" vertical="center" wrapText="1"/>
    </xf>
    <xf numFmtId="0" fontId="13" fillId="12" borderId="10" xfId="0" applyFont="1" applyFill="1" applyBorder="1" applyAlignment="1">
      <alignment horizontal="center" vertical="center" wrapText="1"/>
    </xf>
    <xf numFmtId="0" fontId="13" fillId="12" borderId="11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14" fontId="0" fillId="2" borderId="21" xfId="0" applyNumberFormat="1" applyFill="1" applyBorder="1" applyAlignment="1" applyProtection="1">
      <alignment horizontal="center" vertical="center"/>
      <protection locked="0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9" fillId="4" borderId="2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4" fillId="13" borderId="32" xfId="0" applyFont="1" applyFill="1" applyBorder="1" applyAlignment="1" applyProtection="1">
      <alignment horizontal="center" vertical="center" wrapText="1"/>
    </xf>
    <xf numFmtId="0" fontId="24" fillId="13" borderId="5" xfId="0" applyFont="1" applyFill="1" applyBorder="1" applyAlignment="1" applyProtection="1">
      <alignment horizontal="center" vertical="center" wrapText="1"/>
    </xf>
    <xf numFmtId="0" fontId="24" fillId="13" borderId="33" xfId="0" applyFont="1" applyFill="1" applyBorder="1" applyAlignment="1" applyProtection="1">
      <alignment horizontal="center" vertical="center"/>
    </xf>
    <xf numFmtId="0" fontId="24" fillId="13" borderId="42" xfId="0" applyFont="1" applyFill="1" applyBorder="1" applyAlignment="1" applyProtection="1">
      <alignment horizontal="center" vertical="center"/>
    </xf>
    <xf numFmtId="0" fontId="24" fillId="13" borderId="29" xfId="0" applyFont="1" applyFill="1" applyBorder="1" applyAlignment="1" applyProtection="1">
      <alignment horizontal="center" vertical="center" wrapText="1"/>
    </xf>
    <xf numFmtId="0" fontId="24" fillId="13" borderId="41" xfId="0" applyFont="1" applyFill="1" applyBorder="1" applyAlignment="1" applyProtection="1">
      <alignment horizontal="center" vertical="center" wrapText="1"/>
    </xf>
    <xf numFmtId="0" fontId="25" fillId="13" borderId="30" xfId="0" applyFont="1" applyFill="1" applyBorder="1" applyAlignment="1" applyProtection="1">
      <alignment horizontal="center" vertical="center" wrapText="1"/>
    </xf>
    <xf numFmtId="0" fontId="25" fillId="13" borderId="8" xfId="0" applyFont="1" applyFill="1" applyBorder="1" applyAlignment="1" applyProtection="1">
      <alignment horizontal="center" vertical="center" wrapText="1"/>
    </xf>
    <xf numFmtId="0" fontId="25" fillId="13" borderId="31" xfId="0" applyFont="1" applyFill="1" applyBorder="1" applyAlignment="1" applyProtection="1">
      <alignment horizontal="center" vertical="center" wrapText="1"/>
    </xf>
    <xf numFmtId="0" fontId="25" fillId="13" borderId="29" xfId="0" applyFont="1" applyFill="1" applyBorder="1" applyAlignment="1" applyProtection="1">
      <alignment horizontal="center" vertical="center" wrapText="1"/>
    </xf>
    <xf numFmtId="0" fontId="25" fillId="13" borderId="41" xfId="0" applyFont="1" applyFill="1" applyBorder="1" applyAlignment="1" applyProtection="1">
      <alignment horizontal="center" vertical="center" wrapText="1"/>
    </xf>
    <xf numFmtId="0" fontId="17" fillId="12" borderId="25" xfId="0" applyFont="1" applyFill="1" applyBorder="1" applyAlignment="1" applyProtection="1">
      <alignment horizontal="center" vertical="center" wrapText="1"/>
    </xf>
    <xf numFmtId="0" fontId="17" fillId="12" borderId="26" xfId="0" applyFont="1" applyFill="1" applyBorder="1" applyAlignment="1" applyProtection="1">
      <alignment horizontal="center" vertical="center" wrapText="1"/>
    </xf>
    <xf numFmtId="0" fontId="26" fillId="12" borderId="25" xfId="0" applyFont="1" applyFill="1" applyBorder="1" applyAlignment="1" applyProtection="1">
      <alignment horizontal="left" vertical="center" wrapText="1"/>
    </xf>
    <xf numFmtId="0" fontId="26" fillId="12" borderId="26" xfId="0" applyFont="1" applyFill="1" applyBorder="1" applyAlignment="1" applyProtection="1">
      <alignment horizontal="left" vertical="center" wrapText="1"/>
    </xf>
    <xf numFmtId="0" fontId="26" fillId="12" borderId="27" xfId="0" applyFont="1" applyFill="1" applyBorder="1" applyAlignment="1" applyProtection="1">
      <alignment horizontal="left" vertical="center" wrapText="1"/>
    </xf>
    <xf numFmtId="0" fontId="22" fillId="13" borderId="25" xfId="0" applyFont="1" applyFill="1" applyBorder="1" applyAlignment="1" applyProtection="1">
      <alignment horizontal="center" vertical="center"/>
    </xf>
    <xf numFmtId="0" fontId="22" fillId="13" borderId="26" xfId="0" applyFont="1" applyFill="1" applyBorder="1" applyAlignment="1" applyProtection="1">
      <alignment horizontal="center" vertical="center"/>
    </xf>
    <xf numFmtId="0" fontId="22" fillId="13" borderId="27" xfId="0" applyFont="1" applyFill="1" applyBorder="1" applyAlignment="1" applyProtection="1">
      <alignment horizontal="center" vertical="center"/>
    </xf>
    <xf numFmtId="0" fontId="29" fillId="13" borderId="25" xfId="0" applyFont="1" applyFill="1" applyBorder="1" applyAlignment="1" applyProtection="1">
      <alignment horizontal="left" vertical="center"/>
    </xf>
    <xf numFmtId="0" fontId="29" fillId="13" borderId="26" xfId="0" applyFont="1" applyFill="1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24" fillId="13" borderId="7" xfId="0" applyFont="1" applyFill="1" applyBorder="1" applyAlignment="1" applyProtection="1">
      <alignment horizontal="center" vertical="center"/>
    </xf>
    <xf numFmtId="0" fontId="24" fillId="13" borderId="10" xfId="0" applyFont="1" applyFill="1" applyBorder="1" applyAlignment="1" applyProtection="1">
      <alignment horizontal="center" vertical="center"/>
    </xf>
    <xf numFmtId="0" fontId="25" fillId="13" borderId="28" xfId="0" applyFont="1" applyFill="1" applyBorder="1" applyAlignment="1" applyProtection="1">
      <alignment horizontal="center" vertical="center" wrapText="1"/>
    </xf>
    <xf numFmtId="0" fontId="25" fillId="13" borderId="40" xfId="0" applyFont="1" applyFill="1" applyBorder="1" applyAlignment="1" applyProtection="1">
      <alignment horizontal="center" vertical="center" wrapText="1"/>
    </xf>
    <xf numFmtId="0" fontId="24" fillId="13" borderId="29" xfId="0" applyFont="1" applyFill="1" applyBorder="1" applyAlignment="1" applyProtection="1">
      <alignment horizontal="center" vertical="center"/>
    </xf>
    <xf numFmtId="0" fontId="24" fillId="13" borderId="41" xfId="0" applyFont="1" applyFill="1" applyBorder="1" applyAlignment="1" applyProtection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62754</xdr:colOff>
      <xdr:row>0</xdr:row>
      <xdr:rowOff>0</xdr:rowOff>
    </xdr:from>
    <xdr:to>
      <xdr:col>1</xdr:col>
      <xdr:colOff>62753</xdr:colOff>
      <xdr:row>1</xdr:row>
      <xdr:rowOff>241150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0"/>
          <a:ext cx="1219199" cy="823856"/>
        </a:xfrm>
        <a:prstGeom prst="rect">
          <a:avLst/>
        </a:prstGeom>
      </xdr:spPr>
    </xdr:pic>
    <xdr:clientData/>
  </xdr:twoCellAnchor>
  <xdr:twoCellAnchor editAs="oneCell">
    <xdr:from>
      <xdr:col>8</xdr:col>
      <xdr:colOff>263874</xdr:colOff>
      <xdr:row>0</xdr:row>
      <xdr:rowOff>68599</xdr:rowOff>
    </xdr:from>
    <xdr:to>
      <xdr:col>9</xdr:col>
      <xdr:colOff>769405</xdr:colOff>
      <xdr:row>1</xdr:row>
      <xdr:rowOff>207086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4465" y="68599"/>
          <a:ext cx="1128383" cy="728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68165</xdr:colOff>
      <xdr:row>0</xdr:row>
      <xdr:rowOff>155159</xdr:rowOff>
    </xdr:from>
    <xdr:to>
      <xdr:col>1</xdr:col>
      <xdr:colOff>1392175</xdr:colOff>
      <xdr:row>1</xdr:row>
      <xdr:rowOff>1139875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65" y="155159"/>
          <a:ext cx="1682598" cy="1172975"/>
        </a:xfrm>
        <a:prstGeom prst="rect">
          <a:avLst/>
        </a:prstGeom>
      </xdr:spPr>
    </xdr:pic>
    <xdr:clientData/>
  </xdr:twoCellAnchor>
  <xdr:twoCellAnchor editAs="oneCell">
    <xdr:from>
      <xdr:col>17</xdr:col>
      <xdr:colOff>699247</xdr:colOff>
      <xdr:row>1</xdr:row>
      <xdr:rowOff>206819</xdr:rowOff>
    </xdr:from>
    <xdr:to>
      <xdr:col>18</xdr:col>
      <xdr:colOff>1172681</xdr:colOff>
      <xdr:row>1</xdr:row>
      <xdr:rowOff>1006261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94659" y="395078"/>
          <a:ext cx="1253363" cy="79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zoomScale="85" zoomScaleNormal="85" workbookViewId="0">
      <selection activeCell="M3" sqref="M3"/>
    </sheetView>
  </sheetViews>
  <sheetFormatPr defaultColWidth="9.109375" defaultRowHeight="14.4" x14ac:dyDescent="0.3"/>
  <cols>
    <col min="1" max="8" width="17.6640625" style="1" customWidth="1"/>
    <col min="9" max="9" width="9.109375" style="1"/>
    <col min="10" max="10" width="20.21875" style="1" customWidth="1"/>
    <col min="11" max="16384" width="9.109375" style="1"/>
  </cols>
  <sheetData>
    <row r="1" spans="1:14" ht="46.2" customHeight="1" x14ac:dyDescent="0.3">
      <c r="A1" s="141" t="s">
        <v>52</v>
      </c>
      <c r="B1" s="142"/>
      <c r="C1" s="142"/>
      <c r="D1" s="142"/>
      <c r="E1" s="142"/>
      <c r="F1" s="142"/>
      <c r="G1" s="142"/>
      <c r="H1" s="142"/>
      <c r="I1" s="142"/>
      <c r="J1" s="143"/>
    </row>
    <row r="2" spans="1:14" ht="22.2" customHeight="1" thickBot="1" x14ac:dyDescent="0.35">
      <c r="A2" s="144"/>
      <c r="B2" s="145"/>
      <c r="C2" s="145"/>
      <c r="D2" s="145"/>
      <c r="E2" s="145"/>
      <c r="F2" s="145"/>
      <c r="G2" s="145"/>
      <c r="H2" s="145"/>
      <c r="I2" s="145"/>
      <c r="J2" s="146"/>
    </row>
    <row r="3" spans="1:14" ht="58.2" customHeight="1" x14ac:dyDescent="0.3">
      <c r="A3" s="147" t="s">
        <v>53</v>
      </c>
      <c r="B3" s="148"/>
      <c r="C3" s="148"/>
      <c r="D3" s="148"/>
      <c r="E3" s="148"/>
      <c r="F3" s="148"/>
      <c r="G3" s="148"/>
      <c r="H3" s="148"/>
      <c r="I3" s="148"/>
      <c r="J3" s="149"/>
    </row>
    <row r="4" spans="1:14" ht="15" thickBot="1" x14ac:dyDescent="0.35">
      <c r="A4" s="150"/>
      <c r="B4" s="151"/>
      <c r="C4" s="151"/>
      <c r="D4" s="151"/>
      <c r="E4" s="151"/>
      <c r="F4" s="151"/>
      <c r="G4" s="151"/>
      <c r="H4" s="151"/>
      <c r="I4" s="151"/>
      <c r="J4" s="152"/>
    </row>
    <row r="5" spans="1:14" ht="29.25" customHeight="1" x14ac:dyDescent="0.3">
      <c r="A5" s="52" t="s">
        <v>0</v>
      </c>
      <c r="B5" s="125"/>
      <c r="C5" s="126"/>
      <c r="D5" s="126"/>
      <c r="E5" s="127"/>
      <c r="F5" s="124" t="s">
        <v>45</v>
      </c>
      <c r="G5" s="124"/>
      <c r="H5" s="125"/>
      <c r="I5" s="126"/>
      <c r="J5" s="128"/>
      <c r="N5" s="54"/>
    </row>
    <row r="6" spans="1:14" ht="29.25" customHeight="1" x14ac:dyDescent="0.3">
      <c r="A6" s="53" t="s">
        <v>41</v>
      </c>
      <c r="B6" s="137"/>
      <c r="C6" s="138"/>
      <c r="D6" s="138"/>
      <c r="E6" s="139"/>
      <c r="F6" s="131" t="s">
        <v>42</v>
      </c>
      <c r="G6" s="132"/>
      <c r="H6" s="137"/>
      <c r="I6" s="138"/>
      <c r="J6" s="140"/>
    </row>
    <row r="7" spans="1:14" ht="21.75" customHeight="1" x14ac:dyDescent="0.3">
      <c r="A7" s="134" t="s">
        <v>1</v>
      </c>
      <c r="B7" s="135"/>
      <c r="C7" s="135"/>
      <c r="D7" s="135"/>
      <c r="E7" s="135"/>
      <c r="F7" s="135"/>
      <c r="G7" s="135"/>
      <c r="H7" s="135"/>
      <c r="I7" s="135"/>
      <c r="J7" s="136"/>
    </row>
    <row r="8" spans="1:14" ht="31.5" customHeight="1" x14ac:dyDescent="0.3">
      <c r="A8" s="156" t="s">
        <v>2</v>
      </c>
      <c r="B8" s="157"/>
      <c r="C8" s="133" t="s">
        <v>3</v>
      </c>
      <c r="D8" s="133"/>
      <c r="E8" s="133"/>
      <c r="F8" s="27" t="s">
        <v>4</v>
      </c>
      <c r="G8" s="27" t="s">
        <v>5</v>
      </c>
      <c r="H8" s="133" t="s">
        <v>6</v>
      </c>
      <c r="I8" s="133"/>
      <c r="J8" s="11" t="s">
        <v>38</v>
      </c>
    </row>
    <row r="9" spans="1:14" x14ac:dyDescent="0.3">
      <c r="A9" s="153"/>
      <c r="B9" s="154"/>
      <c r="C9" s="79"/>
      <c r="D9" s="80"/>
      <c r="E9" s="81"/>
      <c r="F9" s="44"/>
      <c r="G9" s="45"/>
      <c r="H9" s="71"/>
      <c r="I9" s="71"/>
      <c r="J9" s="50">
        <f>H9*(IF(F9="Ljubljana",25,IF(F9="Zagreb",40,IF(F9="Klagenfurt",20,IF(F9="Graz",20,IF(F9="Vienna",70,IF(F9="",0,)))))))</f>
        <v>0</v>
      </c>
    </row>
    <row r="10" spans="1:14" x14ac:dyDescent="0.3">
      <c r="A10" s="153"/>
      <c r="B10" s="154"/>
      <c r="C10" s="79"/>
      <c r="D10" s="80"/>
      <c r="E10" s="81"/>
      <c r="F10" s="44"/>
      <c r="G10" s="45"/>
      <c r="H10" s="71"/>
      <c r="I10" s="71"/>
      <c r="J10" s="50">
        <f t="shared" ref="J10:J14" si="0">H10*(IF(F10="Ljubljana",25,IF(F10="Zagreb",40,IF(F10="Klagenfurt",20,IF(F10="Graz",20,IF(F10="Vienna",70,IF(F10="",0,)))))))</f>
        <v>0</v>
      </c>
    </row>
    <row r="11" spans="1:14" x14ac:dyDescent="0.3">
      <c r="A11" s="153"/>
      <c r="B11" s="154"/>
      <c r="C11" s="79"/>
      <c r="D11" s="80"/>
      <c r="E11" s="81"/>
      <c r="F11" s="44"/>
      <c r="G11" s="45"/>
      <c r="H11" s="71"/>
      <c r="I11" s="71"/>
      <c r="J11" s="50">
        <f t="shared" si="0"/>
        <v>0</v>
      </c>
    </row>
    <row r="12" spans="1:14" x14ac:dyDescent="0.3">
      <c r="A12" s="153"/>
      <c r="B12" s="154"/>
      <c r="C12" s="79"/>
      <c r="D12" s="80"/>
      <c r="E12" s="81"/>
      <c r="F12" s="44"/>
      <c r="G12" s="45"/>
      <c r="H12" s="71"/>
      <c r="I12" s="71"/>
      <c r="J12" s="50">
        <f t="shared" si="0"/>
        <v>0</v>
      </c>
    </row>
    <row r="13" spans="1:14" x14ac:dyDescent="0.3">
      <c r="A13" s="153"/>
      <c r="B13" s="154"/>
      <c r="C13" s="79"/>
      <c r="D13" s="80"/>
      <c r="E13" s="81"/>
      <c r="F13" s="44"/>
      <c r="G13" s="45"/>
      <c r="H13" s="71"/>
      <c r="I13" s="71"/>
      <c r="J13" s="50">
        <f t="shared" si="0"/>
        <v>0</v>
      </c>
    </row>
    <row r="14" spans="1:14" x14ac:dyDescent="0.3">
      <c r="A14" s="153"/>
      <c r="B14" s="154"/>
      <c r="C14" s="79"/>
      <c r="D14" s="80"/>
      <c r="E14" s="81"/>
      <c r="F14" s="44"/>
      <c r="G14" s="45"/>
      <c r="H14" s="71"/>
      <c r="I14" s="71"/>
      <c r="J14" s="50">
        <f t="shared" si="0"/>
        <v>0</v>
      </c>
    </row>
    <row r="15" spans="1:14" ht="24" customHeight="1" x14ac:dyDescent="0.3">
      <c r="A15" s="75" t="s">
        <v>7</v>
      </c>
      <c r="B15" s="76"/>
      <c r="C15" s="76"/>
      <c r="D15" s="76"/>
      <c r="E15" s="76"/>
      <c r="F15" s="76"/>
      <c r="G15" s="76"/>
      <c r="H15" s="76"/>
      <c r="I15" s="76"/>
      <c r="J15" s="77"/>
    </row>
    <row r="16" spans="1:14" ht="27.75" customHeight="1" x14ac:dyDescent="0.3">
      <c r="A16" s="155" t="s">
        <v>9</v>
      </c>
      <c r="B16" s="74"/>
      <c r="C16" s="78" t="s">
        <v>26</v>
      </c>
      <c r="D16" s="78"/>
      <c r="E16" s="78"/>
      <c r="F16" s="24" t="s">
        <v>4</v>
      </c>
      <c r="G16" s="24" t="s">
        <v>5</v>
      </c>
      <c r="H16" s="73" t="s">
        <v>6</v>
      </c>
      <c r="I16" s="74"/>
      <c r="J16" s="12" t="s">
        <v>38</v>
      </c>
    </row>
    <row r="17" spans="1:10" x14ac:dyDescent="0.3">
      <c r="A17" s="153"/>
      <c r="B17" s="154"/>
      <c r="C17" s="79"/>
      <c r="D17" s="80"/>
      <c r="E17" s="81"/>
      <c r="F17" s="45"/>
      <c r="G17" s="45"/>
      <c r="H17" s="72"/>
      <c r="I17" s="72"/>
      <c r="J17" s="50">
        <f>H17*(IF(F17="Ljubljana",25,IF(F17="Zagreb",40,IF(F17="Klagenfurt",20,IF(F17="Graz",20,IF(F17="Vienna",70,IF(F17="",0,)))))))</f>
        <v>0</v>
      </c>
    </row>
    <row r="18" spans="1:10" x14ac:dyDescent="0.3">
      <c r="A18" s="153"/>
      <c r="B18" s="154"/>
      <c r="C18" s="79"/>
      <c r="D18" s="80"/>
      <c r="E18" s="81"/>
      <c r="F18" s="45"/>
      <c r="G18" s="45"/>
      <c r="H18" s="72"/>
      <c r="I18" s="72"/>
      <c r="J18" s="50">
        <f t="shared" ref="J18:J22" si="1">H18*(IF(F18="Ljubljana",25,IF(F18="Zagreb",40,IF(F18="Klagenfurt",20,IF(F18="Graz",20,IF(F18="Vienna",70,IF(F18="",0,)))))))</f>
        <v>0</v>
      </c>
    </row>
    <row r="19" spans="1:10" x14ac:dyDescent="0.3">
      <c r="A19" s="153"/>
      <c r="B19" s="154"/>
      <c r="C19" s="79"/>
      <c r="D19" s="80"/>
      <c r="E19" s="81"/>
      <c r="F19" s="45"/>
      <c r="G19" s="45"/>
      <c r="H19" s="72"/>
      <c r="I19" s="72"/>
      <c r="J19" s="50">
        <f t="shared" si="1"/>
        <v>0</v>
      </c>
    </row>
    <row r="20" spans="1:10" x14ac:dyDescent="0.3">
      <c r="A20" s="153"/>
      <c r="B20" s="154"/>
      <c r="C20" s="79"/>
      <c r="D20" s="80"/>
      <c r="E20" s="81"/>
      <c r="F20" s="45"/>
      <c r="G20" s="45"/>
      <c r="H20" s="72"/>
      <c r="I20" s="72"/>
      <c r="J20" s="50">
        <f t="shared" si="1"/>
        <v>0</v>
      </c>
    </row>
    <row r="21" spans="1:10" x14ac:dyDescent="0.3">
      <c r="A21" s="153"/>
      <c r="B21" s="154"/>
      <c r="C21" s="79"/>
      <c r="D21" s="80"/>
      <c r="E21" s="81"/>
      <c r="F21" s="45"/>
      <c r="G21" s="45"/>
      <c r="H21" s="72"/>
      <c r="I21" s="72"/>
      <c r="J21" s="50">
        <f t="shared" si="1"/>
        <v>0</v>
      </c>
    </row>
    <row r="22" spans="1:10" x14ac:dyDescent="0.3">
      <c r="A22" s="153"/>
      <c r="B22" s="154"/>
      <c r="C22" s="79"/>
      <c r="D22" s="80"/>
      <c r="E22" s="81"/>
      <c r="F22" s="45"/>
      <c r="G22" s="45"/>
      <c r="H22" s="72"/>
      <c r="I22" s="72"/>
      <c r="J22" s="50">
        <f t="shared" si="1"/>
        <v>0</v>
      </c>
    </row>
    <row r="23" spans="1:10" ht="28.5" customHeight="1" x14ac:dyDescent="0.3">
      <c r="A23" s="129" t="s">
        <v>39</v>
      </c>
      <c r="B23" s="130"/>
      <c r="C23" s="130"/>
      <c r="D23" s="130"/>
      <c r="E23" s="130"/>
      <c r="F23" s="130"/>
      <c r="G23" s="130"/>
      <c r="H23" s="130"/>
      <c r="I23" s="130"/>
      <c r="J23" s="51">
        <f>SUM(J17:J22,J9:J14)</f>
        <v>0</v>
      </c>
    </row>
    <row r="24" spans="1:10" ht="21.75" customHeight="1" x14ac:dyDescent="0.3">
      <c r="A24" s="56" t="s">
        <v>141</v>
      </c>
      <c r="B24" s="57"/>
      <c r="C24" s="57"/>
      <c r="D24" s="57"/>
      <c r="E24" s="57"/>
      <c r="F24" s="57"/>
      <c r="G24" s="57"/>
      <c r="H24" s="57"/>
      <c r="I24" s="57"/>
      <c r="J24" s="58"/>
    </row>
    <row r="25" spans="1:10" ht="35.4" customHeight="1" x14ac:dyDescent="0.3">
      <c r="A25" s="9" t="s">
        <v>44</v>
      </c>
      <c r="B25" s="23" t="s">
        <v>43</v>
      </c>
      <c r="C25" s="23" t="s">
        <v>2</v>
      </c>
      <c r="D25" s="10" t="s">
        <v>9</v>
      </c>
      <c r="E25" s="10" t="s">
        <v>10</v>
      </c>
      <c r="F25" s="10" t="s">
        <v>11</v>
      </c>
      <c r="G25" s="23" t="s">
        <v>12</v>
      </c>
      <c r="H25" s="23" t="s">
        <v>13</v>
      </c>
      <c r="I25" s="61" t="s">
        <v>14</v>
      </c>
      <c r="J25" s="62"/>
    </row>
    <row r="26" spans="1:10" ht="19.5" customHeight="1" x14ac:dyDescent="0.3">
      <c r="A26" s="49" t="s">
        <v>8</v>
      </c>
      <c r="B26" s="45" t="s">
        <v>19</v>
      </c>
      <c r="C26" s="46"/>
      <c r="D26" s="46"/>
      <c r="E26" s="45"/>
      <c r="F26" s="45"/>
      <c r="G26" s="7">
        <f>_xlfn.DAYS(D26,C26)</f>
        <v>0</v>
      </c>
      <c r="H26" s="5">
        <f>IF($A26="HOTEL",0,IF($A26="A Category",(IF(B26="Single",130,IF(B26="Double",105,IF(B26="Triple","There is no triple rooms for this hotel",IF(B26="Quad","There is no quad rooms for this hotel",IF(B26="ROOM",0)))))),IF($A26="B Category",(IF(B26="Single",115,IF(B26="Double",85,IF(B26="Triple","70",IF(B26="Quad","65",IF(B26="ROOM",0)))))),IF($A26="C Category",(IF(B26="Single","There is no single rooms for this hotel",IF(B26="Double","There is no single rooms for this hotel",IF(B26="Triple",50,IF(B26="Quad",50,IF(B26="ROOM",0))))))))))</f>
        <v>0</v>
      </c>
      <c r="I26" s="59">
        <f>F26*G26*H26</f>
        <v>0</v>
      </c>
      <c r="J26" s="60"/>
    </row>
    <row r="27" spans="1:10" x14ac:dyDescent="0.3">
      <c r="A27" s="49" t="s">
        <v>8</v>
      </c>
      <c r="B27" s="45" t="s">
        <v>19</v>
      </c>
      <c r="C27" s="46"/>
      <c r="D27" s="46"/>
      <c r="E27" s="45"/>
      <c r="F27" s="45"/>
      <c r="G27" s="7">
        <f>_xlfn.DAYS(D27,C27)</f>
        <v>0</v>
      </c>
      <c r="H27" s="5">
        <f>IF($A27="HOTEL",0,IF($A27="A Category",(IF(B27="Single",130,IF(B27="Double",105,IF(B27="Triple","There is no triple rooms for this hotel",IF(B27="Quad","There is no quad rooms for this hotel",IF(B27="ROOM",0)))))),IF($A27="B Category",(IF(B27="Single",115,IF(B27="Double",85,IF(B27="Triple","70",IF(B27="Quad","65",IF(B27="ROOM",0)))))),IF($A27="C Category",(IF(B27="Single","There is no single rooms for this hotel",IF(B27="Double","There is no single rooms for this hotel",IF(B27="Triple",50,IF(B27="Quad",50,IF(B27="ROOM",0))))))))))</f>
        <v>0</v>
      </c>
      <c r="I27" s="59">
        <f t="shared" ref="I27:I30" si="2">F27*G27*H27</f>
        <v>0</v>
      </c>
      <c r="J27" s="60"/>
    </row>
    <row r="28" spans="1:10" x14ac:dyDescent="0.3">
      <c r="A28" s="49" t="s">
        <v>8</v>
      </c>
      <c r="B28" s="45" t="s">
        <v>19</v>
      </c>
      <c r="C28" s="46"/>
      <c r="D28" s="46"/>
      <c r="E28" s="45"/>
      <c r="F28" s="45"/>
      <c r="G28" s="7">
        <f t="shared" ref="G28:G30" si="3">_xlfn.DAYS(D28,C28)</f>
        <v>0</v>
      </c>
      <c r="H28" s="5">
        <f t="shared" ref="H28:H30" si="4">IF($A28="HOTEL",0,IF($A28="A Category",(IF(B28="Single",130,IF(B28="Double",105,IF(B28="Triple","There is no triple rooms for this hotel",IF(B28="Quad","There is no quad rooms for this hotel",IF(B28="ROOM",0)))))),IF($A28="B Category",(IF(B28="Single",115,IF(B28="Double",85,IF(B28="Triple","70",IF(B28="Quad","65",IF(B28="ROOM",0)))))),IF($A28="C Category",(IF(B28="Single","There is no single rooms for this hotel",IF(B28="Double","There is no single rooms for this hotel",IF(B28="Triple",50,IF(B28="Quad",50,IF(B28="ROOM",0))))))))))</f>
        <v>0</v>
      </c>
      <c r="I28" s="59">
        <f t="shared" si="2"/>
        <v>0</v>
      </c>
      <c r="J28" s="60"/>
    </row>
    <row r="29" spans="1:10" x14ac:dyDescent="0.3">
      <c r="A29" s="49" t="s">
        <v>8</v>
      </c>
      <c r="B29" s="45" t="s">
        <v>19</v>
      </c>
      <c r="C29" s="46"/>
      <c r="D29" s="46"/>
      <c r="E29" s="45"/>
      <c r="F29" s="45"/>
      <c r="G29" s="7">
        <f t="shared" si="3"/>
        <v>0</v>
      </c>
      <c r="H29" s="5">
        <f t="shared" si="4"/>
        <v>0</v>
      </c>
      <c r="I29" s="59">
        <f t="shared" si="2"/>
        <v>0</v>
      </c>
      <c r="J29" s="60"/>
    </row>
    <row r="30" spans="1:10" x14ac:dyDescent="0.3">
      <c r="A30" s="49" t="s">
        <v>8</v>
      </c>
      <c r="B30" s="45" t="s">
        <v>19</v>
      </c>
      <c r="C30" s="46"/>
      <c r="D30" s="46"/>
      <c r="E30" s="45"/>
      <c r="F30" s="45"/>
      <c r="G30" s="7">
        <f t="shared" si="3"/>
        <v>0</v>
      </c>
      <c r="H30" s="5">
        <f t="shared" si="4"/>
        <v>0</v>
      </c>
      <c r="I30" s="59">
        <f t="shared" si="2"/>
        <v>0</v>
      </c>
      <c r="J30" s="60"/>
    </row>
    <row r="31" spans="1:10" ht="21" x14ac:dyDescent="0.3">
      <c r="A31" s="56" t="s">
        <v>142</v>
      </c>
      <c r="B31" s="57"/>
      <c r="C31" s="57"/>
      <c r="D31" s="57"/>
      <c r="E31" s="57"/>
      <c r="F31" s="57"/>
      <c r="G31" s="57"/>
      <c r="H31" s="57"/>
      <c r="I31" s="57"/>
      <c r="J31" s="58"/>
    </row>
    <row r="32" spans="1:10" ht="35.4" customHeight="1" x14ac:dyDescent="0.3">
      <c r="A32" s="9" t="s">
        <v>44</v>
      </c>
      <c r="B32" s="23" t="s">
        <v>43</v>
      </c>
      <c r="C32" s="23" t="s">
        <v>2</v>
      </c>
      <c r="D32" s="10" t="s">
        <v>9</v>
      </c>
      <c r="E32" s="10" t="s">
        <v>10</v>
      </c>
      <c r="F32" s="10" t="s">
        <v>11</v>
      </c>
      <c r="G32" s="23" t="s">
        <v>12</v>
      </c>
      <c r="H32" s="23" t="s">
        <v>13</v>
      </c>
      <c r="I32" s="61" t="s">
        <v>14</v>
      </c>
      <c r="J32" s="62"/>
    </row>
    <row r="33" spans="1:12" x14ac:dyDescent="0.3">
      <c r="A33" s="49" t="s">
        <v>8</v>
      </c>
      <c r="B33" s="45" t="s">
        <v>19</v>
      </c>
      <c r="C33" s="46"/>
      <c r="D33" s="46"/>
      <c r="E33" s="45"/>
      <c r="F33" s="45"/>
      <c r="G33" s="7">
        <f>_xlfn.DAYS(D33,C33)</f>
        <v>0</v>
      </c>
      <c r="H33" s="5">
        <f>IF($A33="HOTEL",0,IF($A33="A Category",(IF(B33="Single",85,IF(B33="Double",85,IF(B33="Triple","There is no triple rooms for this hotel",IF(B33="Quad","There is no quad rooms for this hotel",IF(B33="ROOM",0)))))),IF($A33="B Category",(IF(B33="Single",80,IF(B33="Double",80,IF(B33="Triple","80",IF(B33="Quad","80",IF(B33="ROOM",0)))))),IF($A33="C Category",(IF(B33="Single","There is no single rooms for this hotel",IF(B33="Double","There is no single rooms for this hotel",IF(B33="Triple",75,IF(B33="Quad",75,IF(B33="ROOM",0))))))))))</f>
        <v>0</v>
      </c>
      <c r="I33" s="59">
        <f>F33*G33*H33</f>
        <v>0</v>
      </c>
      <c r="J33" s="60"/>
    </row>
    <row r="34" spans="1:12" x14ac:dyDescent="0.3">
      <c r="A34" s="49" t="s">
        <v>8</v>
      </c>
      <c r="B34" s="45" t="s">
        <v>19</v>
      </c>
      <c r="C34" s="46"/>
      <c r="D34" s="46"/>
      <c r="E34" s="45"/>
      <c r="F34" s="45"/>
      <c r="G34" s="7">
        <f t="shared" ref="G34:G37" si="5">_xlfn.DAYS(D34,C34)</f>
        <v>0</v>
      </c>
      <c r="H34" s="5">
        <f t="shared" ref="H34:H37" si="6">IF($A34="HOTEL",0,IF($A34="A Category",(IF(B34="Single",85,IF(B34="Double",85,IF(B34="Triple","There is no triple rooms for this hotel",IF(B34="Quad","There is no quad rooms for this hotel",IF(B34="ROOM",0)))))),IF($A34="B Category",(IF(B34="Single",80,IF(B34="Double",80,IF(B34="Triple","80",IF(B34="Quad","80",IF(B34="ROOM",0)))))),IF($A34="C Category",(IF(B34="Single","There is no single rooms for this hotel",IF(B34="Double","There is no single rooms for this hotel",IF(B34="Triple",75,IF(B34="Quad",75,IF(B34="ROOM",0))))))))))</f>
        <v>0</v>
      </c>
      <c r="I34" s="59">
        <f>F34*G34*H34</f>
        <v>0</v>
      </c>
      <c r="J34" s="60"/>
    </row>
    <row r="35" spans="1:12" x14ac:dyDescent="0.3">
      <c r="A35" s="49" t="s">
        <v>8</v>
      </c>
      <c r="B35" s="45" t="s">
        <v>19</v>
      </c>
      <c r="C35" s="46"/>
      <c r="D35" s="46"/>
      <c r="E35" s="45"/>
      <c r="F35" s="45"/>
      <c r="G35" s="7">
        <f t="shared" si="5"/>
        <v>0</v>
      </c>
      <c r="H35" s="5">
        <f t="shared" si="6"/>
        <v>0</v>
      </c>
      <c r="I35" s="59">
        <f>F35*G35*H35</f>
        <v>0</v>
      </c>
      <c r="J35" s="60"/>
    </row>
    <row r="36" spans="1:12" x14ac:dyDescent="0.3">
      <c r="A36" s="49" t="s">
        <v>8</v>
      </c>
      <c r="B36" s="45" t="s">
        <v>19</v>
      </c>
      <c r="C36" s="46"/>
      <c r="D36" s="46"/>
      <c r="E36" s="45"/>
      <c r="F36" s="45"/>
      <c r="G36" s="7">
        <f t="shared" si="5"/>
        <v>0</v>
      </c>
      <c r="H36" s="5">
        <f t="shared" si="6"/>
        <v>0</v>
      </c>
      <c r="I36" s="59">
        <f>F36*G36*H36</f>
        <v>0</v>
      </c>
      <c r="J36" s="60"/>
    </row>
    <row r="37" spans="1:12" x14ac:dyDescent="0.3">
      <c r="A37" s="49" t="s">
        <v>8</v>
      </c>
      <c r="B37" s="45" t="s">
        <v>19</v>
      </c>
      <c r="C37" s="46"/>
      <c r="D37" s="46"/>
      <c r="E37" s="45"/>
      <c r="F37" s="45"/>
      <c r="G37" s="7">
        <f t="shared" si="5"/>
        <v>0</v>
      </c>
      <c r="H37" s="5">
        <f t="shared" si="6"/>
        <v>0</v>
      </c>
      <c r="I37" s="59">
        <f t="shared" ref="I37" si="7">E37*F37*G37*H37</f>
        <v>0</v>
      </c>
      <c r="J37" s="60"/>
    </row>
    <row r="38" spans="1:12" ht="21" x14ac:dyDescent="0.3">
      <c r="A38" s="56" t="s">
        <v>143</v>
      </c>
      <c r="B38" s="57"/>
      <c r="C38" s="57"/>
      <c r="D38" s="57"/>
      <c r="E38" s="57"/>
      <c r="F38" s="57"/>
      <c r="G38" s="57"/>
      <c r="H38" s="57"/>
      <c r="I38" s="57"/>
      <c r="J38" s="58"/>
    </row>
    <row r="39" spans="1:12" ht="35.4" customHeight="1" x14ac:dyDescent="0.3">
      <c r="A39" s="69" t="s">
        <v>132</v>
      </c>
      <c r="B39" s="63" t="s">
        <v>11</v>
      </c>
      <c r="C39" s="64"/>
      <c r="D39" s="67" t="s">
        <v>133</v>
      </c>
      <c r="E39" s="63" t="s">
        <v>11</v>
      </c>
      <c r="F39" s="64"/>
      <c r="G39" s="10" t="s">
        <v>136</v>
      </c>
      <c r="H39" s="10" t="s">
        <v>137</v>
      </c>
      <c r="I39" s="61" t="s">
        <v>14</v>
      </c>
      <c r="J39" s="62"/>
    </row>
    <row r="40" spans="1:12" ht="27" customHeight="1" x14ac:dyDescent="0.3">
      <c r="A40" s="70"/>
      <c r="B40" s="65"/>
      <c r="C40" s="66"/>
      <c r="D40" s="68"/>
      <c r="E40" s="65"/>
      <c r="F40" s="66"/>
      <c r="G40" s="13">
        <f>B40*120</f>
        <v>0</v>
      </c>
      <c r="H40" s="5">
        <f>E40*60</f>
        <v>0</v>
      </c>
      <c r="I40" s="59">
        <f>SUM(G40:H40)</f>
        <v>0</v>
      </c>
      <c r="J40" s="60"/>
    </row>
    <row r="41" spans="1:12" ht="30" customHeight="1" x14ac:dyDescent="0.3">
      <c r="A41" s="114" t="s">
        <v>138</v>
      </c>
      <c r="B41" s="115"/>
      <c r="C41" s="115"/>
      <c r="D41" s="115"/>
      <c r="E41" s="115"/>
      <c r="F41" s="115"/>
      <c r="G41" s="115"/>
      <c r="H41" s="116"/>
      <c r="I41" s="90">
        <f>SUM(I40,I33:J37,I26:J30)</f>
        <v>0</v>
      </c>
      <c r="J41" s="91"/>
    </row>
    <row r="42" spans="1:12" x14ac:dyDescent="0.3">
      <c r="A42" s="117" t="s">
        <v>20</v>
      </c>
      <c r="B42" s="118"/>
      <c r="C42" s="118"/>
      <c r="D42" s="118"/>
      <c r="E42" s="118"/>
      <c r="F42" s="119" t="s">
        <v>36</v>
      </c>
      <c r="G42" s="119" t="s">
        <v>37</v>
      </c>
      <c r="H42" s="122"/>
      <c r="I42" s="120" t="s">
        <v>14</v>
      </c>
      <c r="J42" s="121"/>
    </row>
    <row r="43" spans="1:12" x14ac:dyDescent="0.3">
      <c r="A43" s="117"/>
      <c r="B43" s="118"/>
      <c r="C43" s="118"/>
      <c r="D43" s="118"/>
      <c r="E43" s="118"/>
      <c r="F43" s="119"/>
      <c r="G43" s="119"/>
      <c r="H43" s="123"/>
      <c r="I43" s="120"/>
      <c r="J43" s="121"/>
    </row>
    <row r="44" spans="1:12" x14ac:dyDescent="0.3">
      <c r="A44" s="112" t="s">
        <v>40</v>
      </c>
      <c r="B44" s="113"/>
      <c r="C44" s="109"/>
      <c r="D44" s="108">
        <v>45105</v>
      </c>
      <c r="E44" s="109"/>
      <c r="F44" s="45"/>
      <c r="G44" s="45"/>
      <c r="H44" s="26"/>
      <c r="I44" s="84">
        <f>F44*17+G44*17</f>
        <v>0</v>
      </c>
      <c r="J44" s="85"/>
    </row>
    <row r="45" spans="1:12" x14ac:dyDescent="0.3">
      <c r="A45" s="112" t="s">
        <v>22</v>
      </c>
      <c r="B45" s="113"/>
      <c r="C45" s="109"/>
      <c r="D45" s="108">
        <v>45106</v>
      </c>
      <c r="E45" s="109"/>
      <c r="F45" s="45"/>
      <c r="G45" s="45"/>
      <c r="H45" s="26"/>
      <c r="I45" s="84">
        <f t="shared" ref="I45:I48" si="8">F45*17+G45*17</f>
        <v>0</v>
      </c>
      <c r="J45" s="85"/>
    </row>
    <row r="46" spans="1:12" x14ac:dyDescent="0.3">
      <c r="A46" s="112" t="s">
        <v>23</v>
      </c>
      <c r="B46" s="113"/>
      <c r="C46" s="109"/>
      <c r="D46" s="108">
        <v>45107</v>
      </c>
      <c r="E46" s="109"/>
      <c r="F46" s="45"/>
      <c r="G46" s="45"/>
      <c r="H46" s="26"/>
      <c r="I46" s="84">
        <f t="shared" si="8"/>
        <v>0</v>
      </c>
      <c r="J46" s="85"/>
    </row>
    <row r="47" spans="1:12" x14ac:dyDescent="0.3">
      <c r="A47" s="112" t="s">
        <v>24</v>
      </c>
      <c r="B47" s="113"/>
      <c r="C47" s="109"/>
      <c r="D47" s="108">
        <v>45108</v>
      </c>
      <c r="E47" s="109"/>
      <c r="F47" s="45"/>
      <c r="G47" s="45"/>
      <c r="H47" s="26"/>
      <c r="I47" s="84">
        <f t="shared" si="8"/>
        <v>0</v>
      </c>
      <c r="J47" s="85"/>
    </row>
    <row r="48" spans="1:12" x14ac:dyDescent="0.3">
      <c r="A48" s="112" t="s">
        <v>25</v>
      </c>
      <c r="B48" s="113"/>
      <c r="C48" s="109"/>
      <c r="D48" s="108">
        <v>45109</v>
      </c>
      <c r="E48" s="109"/>
      <c r="F48" s="45"/>
      <c r="G48" s="45"/>
      <c r="H48" s="26"/>
      <c r="I48" s="84">
        <f t="shared" si="8"/>
        <v>0</v>
      </c>
      <c r="J48" s="85"/>
      <c r="L48" s="55"/>
    </row>
    <row r="49" spans="1:10" ht="23.25" customHeight="1" x14ac:dyDescent="0.3">
      <c r="A49" s="110" t="s">
        <v>27</v>
      </c>
      <c r="B49" s="111"/>
      <c r="C49" s="111"/>
      <c r="D49" s="111"/>
      <c r="E49" s="111"/>
      <c r="F49" s="111"/>
      <c r="G49" s="111"/>
      <c r="H49" s="111"/>
      <c r="I49" s="82">
        <f>SUM(I44:J48)</f>
        <v>0</v>
      </c>
      <c r="J49" s="83"/>
    </row>
    <row r="50" spans="1:10" ht="19.5" customHeight="1" x14ac:dyDescent="0.3">
      <c r="A50" s="95" t="s">
        <v>30</v>
      </c>
      <c r="B50" s="96"/>
      <c r="C50" s="96"/>
      <c r="D50" s="96"/>
      <c r="E50" s="96"/>
      <c r="F50" s="96"/>
      <c r="G50" s="47"/>
      <c r="H50" s="3"/>
      <c r="I50" s="97">
        <f>G50*30</f>
        <v>0</v>
      </c>
      <c r="J50" s="98"/>
    </row>
    <row r="51" spans="1:10" ht="19.5" customHeight="1" x14ac:dyDescent="0.3">
      <c r="A51" s="99" t="s">
        <v>33</v>
      </c>
      <c r="B51" s="100"/>
      <c r="C51" s="100"/>
      <c r="D51" s="100"/>
      <c r="E51" s="100"/>
      <c r="F51" s="101"/>
      <c r="G51" s="47"/>
      <c r="H51" s="4"/>
      <c r="I51" s="102">
        <f>G51*100</f>
        <v>0</v>
      </c>
      <c r="J51" s="103"/>
    </row>
    <row r="52" spans="1:10" ht="21" customHeight="1" x14ac:dyDescent="0.3">
      <c r="A52" s="104" t="s">
        <v>31</v>
      </c>
      <c r="B52" s="105"/>
      <c r="C52" s="105"/>
      <c r="D52" s="105"/>
      <c r="E52" s="105"/>
      <c r="F52" s="105"/>
      <c r="G52" s="48"/>
      <c r="H52" s="25" t="s">
        <v>32</v>
      </c>
      <c r="I52" s="106">
        <f>G52*10</f>
        <v>0</v>
      </c>
      <c r="J52" s="107"/>
    </row>
    <row r="53" spans="1:10" ht="15.6" x14ac:dyDescent="0.3">
      <c r="A53" s="95" t="s">
        <v>34</v>
      </c>
      <c r="B53" s="96"/>
      <c r="C53" s="96"/>
      <c r="D53" s="96"/>
      <c r="E53" s="96"/>
      <c r="F53" s="96"/>
      <c r="G53" s="47"/>
      <c r="H53" s="3"/>
      <c r="I53" s="97">
        <f>G53*30</f>
        <v>0</v>
      </c>
      <c r="J53" s="98"/>
    </row>
    <row r="54" spans="1:10" ht="15.6" x14ac:dyDescent="0.3">
      <c r="A54" s="99" t="s">
        <v>35</v>
      </c>
      <c r="B54" s="100"/>
      <c r="C54" s="100"/>
      <c r="D54" s="100"/>
      <c r="E54" s="100"/>
      <c r="F54" s="101"/>
      <c r="G54" s="47"/>
      <c r="H54" s="4"/>
      <c r="I54" s="102">
        <f>G54*100</f>
        <v>0</v>
      </c>
      <c r="J54" s="103"/>
    </row>
    <row r="55" spans="1:10" ht="54.75" customHeight="1" x14ac:dyDescent="0.3">
      <c r="A55" s="86" t="s">
        <v>21</v>
      </c>
      <c r="B55" s="87"/>
      <c r="C55" s="87"/>
      <c r="D55" s="87"/>
      <c r="E55" s="87"/>
      <c r="F55" s="87"/>
      <c r="G55" s="87"/>
      <c r="H55" s="87"/>
      <c r="I55" s="88">
        <f>SUM(I50:J54,I49,I41,J23)</f>
        <v>0</v>
      </c>
      <c r="J55" s="89"/>
    </row>
    <row r="56" spans="1:10" ht="25.5" customHeight="1" thickBot="1" x14ac:dyDescent="0.35">
      <c r="A56" s="92" t="s">
        <v>54</v>
      </c>
      <c r="B56" s="93"/>
      <c r="C56" s="93"/>
      <c r="D56" s="93"/>
      <c r="E56" s="93"/>
      <c r="F56" s="93"/>
      <c r="G56" s="93"/>
      <c r="H56" s="93"/>
      <c r="I56" s="93"/>
      <c r="J56" s="94"/>
    </row>
  </sheetData>
  <sheetProtection algorithmName="SHA-512" hashValue="OPDBfOewTMY8yOngD3nWv3wGN1fGknIiiED0TAW/dkeDYcVWF8lzS/HVyEBfCiDWfkHA0MJU2Xmc30JABkeZAw==" saltValue="Q/UhCaR7exqPK4+v+vL6XA==" spinCount="100000" sheet="1" objects="1" scenarios="1"/>
  <mergeCells count="113">
    <mergeCell ref="I37:J37"/>
    <mergeCell ref="A1:J2"/>
    <mergeCell ref="A3:J4"/>
    <mergeCell ref="I32:J32"/>
    <mergeCell ref="I33:J33"/>
    <mergeCell ref="I34:J34"/>
    <mergeCell ref="I35:J35"/>
    <mergeCell ref="I36:J36"/>
    <mergeCell ref="A19:B19"/>
    <mergeCell ref="A20:B20"/>
    <mergeCell ref="A21:B21"/>
    <mergeCell ref="A22:B22"/>
    <mergeCell ref="A31:J31"/>
    <mergeCell ref="A13:B13"/>
    <mergeCell ref="A14:B14"/>
    <mergeCell ref="A16:B16"/>
    <mergeCell ref="A17:B17"/>
    <mergeCell ref="A18:B18"/>
    <mergeCell ref="A8:B8"/>
    <mergeCell ref="A9:B9"/>
    <mergeCell ref="A10:B10"/>
    <mergeCell ref="A11:B11"/>
    <mergeCell ref="A12:B12"/>
    <mergeCell ref="C11:E11"/>
    <mergeCell ref="F6:G6"/>
    <mergeCell ref="H11:I11"/>
    <mergeCell ref="H12:I12"/>
    <mergeCell ref="H13:I13"/>
    <mergeCell ref="C12:E12"/>
    <mergeCell ref="H8:I8"/>
    <mergeCell ref="H9:I9"/>
    <mergeCell ref="H10:I10"/>
    <mergeCell ref="C8:E8"/>
    <mergeCell ref="C9:E9"/>
    <mergeCell ref="C10:E10"/>
    <mergeCell ref="A7:J7"/>
    <mergeCell ref="B6:E6"/>
    <mergeCell ref="H6:J6"/>
    <mergeCell ref="A47:C47"/>
    <mergeCell ref="D44:E44"/>
    <mergeCell ref="D45:E45"/>
    <mergeCell ref="D47:E47"/>
    <mergeCell ref="F5:G5"/>
    <mergeCell ref="B5:E5"/>
    <mergeCell ref="H5:J5"/>
    <mergeCell ref="I29:J29"/>
    <mergeCell ref="I30:J30"/>
    <mergeCell ref="C21:E21"/>
    <mergeCell ref="C22:E22"/>
    <mergeCell ref="C20:E20"/>
    <mergeCell ref="A24:J24"/>
    <mergeCell ref="I25:J25"/>
    <mergeCell ref="I26:J26"/>
    <mergeCell ref="I27:J27"/>
    <mergeCell ref="I28:J28"/>
    <mergeCell ref="A23:I23"/>
    <mergeCell ref="H20:I20"/>
    <mergeCell ref="H21:I21"/>
    <mergeCell ref="H22:I22"/>
    <mergeCell ref="C18:E18"/>
    <mergeCell ref="C19:E19"/>
    <mergeCell ref="H18:I18"/>
    <mergeCell ref="A41:H41"/>
    <mergeCell ref="A42:E43"/>
    <mergeCell ref="F42:F43"/>
    <mergeCell ref="G42:G43"/>
    <mergeCell ref="I42:J43"/>
    <mergeCell ref="H42:H43"/>
    <mergeCell ref="A44:C44"/>
    <mergeCell ref="A45:C45"/>
    <mergeCell ref="A46:C46"/>
    <mergeCell ref="I49:J49"/>
    <mergeCell ref="I44:J44"/>
    <mergeCell ref="I45:J45"/>
    <mergeCell ref="I46:J46"/>
    <mergeCell ref="I47:J47"/>
    <mergeCell ref="A55:H55"/>
    <mergeCell ref="I55:J55"/>
    <mergeCell ref="I41:J41"/>
    <mergeCell ref="A56:J56"/>
    <mergeCell ref="A53:F53"/>
    <mergeCell ref="I53:J53"/>
    <mergeCell ref="A54:F54"/>
    <mergeCell ref="I54:J54"/>
    <mergeCell ref="A50:F50"/>
    <mergeCell ref="A52:F52"/>
    <mergeCell ref="I50:J50"/>
    <mergeCell ref="I52:J52"/>
    <mergeCell ref="A51:F51"/>
    <mergeCell ref="I51:J51"/>
    <mergeCell ref="D46:E46"/>
    <mergeCell ref="A49:H49"/>
    <mergeCell ref="A48:C48"/>
    <mergeCell ref="D48:E48"/>
    <mergeCell ref="I48:J48"/>
    <mergeCell ref="H14:I14"/>
    <mergeCell ref="H17:I17"/>
    <mergeCell ref="H16:I16"/>
    <mergeCell ref="A15:J15"/>
    <mergeCell ref="C16:E16"/>
    <mergeCell ref="C17:E17"/>
    <mergeCell ref="H19:I19"/>
    <mergeCell ref="C14:E14"/>
    <mergeCell ref="C13:E13"/>
    <mergeCell ref="A38:J38"/>
    <mergeCell ref="I40:J40"/>
    <mergeCell ref="I39:J39"/>
    <mergeCell ref="B39:C39"/>
    <mergeCell ref="E39:F39"/>
    <mergeCell ref="B40:C40"/>
    <mergeCell ref="E40:F40"/>
    <mergeCell ref="D39:D40"/>
    <mergeCell ref="A39:A40"/>
  </mergeCells>
  <phoneticPr fontId="2" type="noConversion"/>
  <pageMargins left="0.7" right="0.7" top="0.75" bottom="0.75" header="0.3" footer="0.3"/>
  <pageSetup paperSize="9" scale="8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'PODATKI '!$A$1:$A$5</xm:f>
          </x14:formula1>
          <xm:sqref>A26:A30 A33:A37</xm:sqref>
        </x14:dataValidation>
        <x14:dataValidation type="list" allowBlank="1" showInputMessage="1" showErrorMessage="1">
          <x14:formula1>
            <xm:f>'PODATKI '!$B$1:$B$5</xm:f>
          </x14:formula1>
          <xm:sqref>B26:B30 B33:B37</xm:sqref>
        </x14:dataValidation>
        <x14:dataValidation type="list" allowBlank="1" showInputMessage="1" showErrorMessage="1">
          <x14:formula1>
            <xm:f>'PODATKI '!$F$2:$F$6</xm:f>
          </x14:formula1>
          <xm:sqref>F18:F22</xm:sqref>
        </x14:dataValidation>
        <x14:dataValidation type="list" allowBlank="1" showInputMessage="1" showErrorMessage="1">
          <x14:formula1>
            <xm:f>'PODATKI '!$F$2:$F$7</xm:f>
          </x14:formula1>
          <xm:sqref>F9:F14 F17</xm:sqref>
        </x14:dataValidation>
        <x14:dataValidation type="list" allowBlank="1" showInputMessage="1" showErrorMessage="1">
          <x14:formula1>
            <xm:f>'PODATKI '!$E$2:$E$97</xm:f>
          </x14:formula1>
          <xm:sqref>C9:E14 C17:E22</xm:sqref>
        </x14:dataValidation>
        <x14:dataValidation type="list" allowBlank="1" showInputMessage="1" showErrorMessage="1">
          <x14:formula1>
            <xm:f>'PODATKI '!$C$2:$C$8</xm:f>
          </x14:formula1>
          <xm:sqref>C26:C30</xm:sqref>
        </x14:dataValidation>
        <x14:dataValidation type="list" allowBlank="1" showInputMessage="1" showErrorMessage="1">
          <x14:formula1>
            <xm:f>'PODATKI '!$D$2:$D$5</xm:f>
          </x14:formula1>
          <xm:sqref>D26:D30</xm:sqref>
        </x14:dataValidation>
        <x14:dataValidation type="list" allowBlank="1" showInputMessage="1" showErrorMessage="1">
          <x14:formula1>
            <xm:f>'PODATKI '!$C$9:$C$11</xm:f>
          </x14:formula1>
          <xm:sqref>C33:C37</xm:sqref>
        </x14:dataValidation>
        <x14:dataValidation type="list" allowBlank="1" showInputMessage="1" showErrorMessage="1">
          <x14:formula1>
            <xm:f>'PODATKI '!$D$5:$D$12</xm:f>
          </x14:formula1>
          <xm:sqref>D33:D37</xm:sqref>
        </x14:dataValidation>
        <x14:dataValidation type="list" allowBlank="1" showInputMessage="1" showErrorMessage="1">
          <x14:formula1>
            <xm:f>'PODATKI '!$D$2:$D$11</xm:f>
          </x14:formula1>
          <xm:sqref>A17:B22</xm:sqref>
        </x14:dataValidation>
        <x14:dataValidation type="list" allowBlank="1" showInputMessage="1" showErrorMessage="1">
          <x14:formula1>
            <xm:f>'PODATKI '!$C$5:$C$11</xm:f>
          </x14:formula1>
          <xm:sqref>A9:B14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6"/>
  <sheetViews>
    <sheetView tabSelected="1" zoomScale="85" zoomScaleNormal="85" workbookViewId="0">
      <selection activeCell="J15" sqref="J15"/>
    </sheetView>
  </sheetViews>
  <sheetFormatPr defaultColWidth="9.109375" defaultRowHeight="14.4" x14ac:dyDescent="0.3"/>
  <cols>
    <col min="1" max="1" width="5.33203125" style="35" customWidth="1"/>
    <col min="2" max="2" width="21.5546875" style="36" customWidth="1"/>
    <col min="3" max="3" width="23.5546875" style="36" customWidth="1"/>
    <col min="4" max="4" width="6.88671875" style="36" customWidth="1"/>
    <col min="5" max="5" width="15.6640625" style="36" customWidth="1"/>
    <col min="6" max="6" width="10.88671875" style="36" customWidth="1"/>
    <col min="7" max="9" width="7.33203125" style="36" customWidth="1"/>
    <col min="10" max="10" width="19" style="36" customWidth="1"/>
    <col min="11" max="16" width="7.33203125" style="36" customWidth="1"/>
    <col min="17" max="17" width="14.88671875" style="37" bestFit="1" customWidth="1"/>
    <col min="18" max="18" width="11.33203125" style="36" bestFit="1" customWidth="1"/>
    <col min="19" max="19" width="19.88671875" style="36" customWidth="1"/>
    <col min="20" max="16384" width="9.109375" style="36"/>
  </cols>
  <sheetData>
    <row r="1" spans="1:19" ht="15" thickBot="1" x14ac:dyDescent="0.35"/>
    <row r="2" spans="1:19" ht="93.6" customHeight="1" thickBot="1" x14ac:dyDescent="0.35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140</v>
      </c>
      <c r="L2" s="172"/>
      <c r="M2" s="172"/>
      <c r="N2" s="172"/>
      <c r="O2" s="172"/>
      <c r="P2" s="172"/>
      <c r="Q2" s="172"/>
      <c r="R2" s="172"/>
      <c r="S2" s="173"/>
    </row>
    <row r="3" spans="1:19" ht="34.799999999999997" customHeight="1" thickBot="1" x14ac:dyDescent="0.35">
      <c r="A3" s="174" t="s">
        <v>56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</row>
    <row r="4" spans="1:19" ht="34.799999999999997" customHeight="1" thickBot="1" x14ac:dyDescent="0.35">
      <c r="A4" s="177" t="s">
        <v>57</v>
      </c>
      <c r="B4" s="178"/>
      <c r="C4" s="178"/>
      <c r="D4" s="179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</row>
    <row r="5" spans="1:19" ht="15.6" customHeight="1" x14ac:dyDescent="0.3">
      <c r="A5" s="182" t="s">
        <v>58</v>
      </c>
      <c r="B5" s="184" t="s">
        <v>59</v>
      </c>
      <c r="C5" s="167" t="s">
        <v>60</v>
      </c>
      <c r="D5" s="186" t="s">
        <v>61</v>
      </c>
      <c r="E5" s="162" t="s">
        <v>62</v>
      </c>
      <c r="F5" s="162" t="s">
        <v>102</v>
      </c>
      <c r="G5" s="164" t="s">
        <v>63</v>
      </c>
      <c r="H5" s="165"/>
      <c r="I5" s="166"/>
      <c r="J5" s="167" t="s">
        <v>139</v>
      </c>
      <c r="K5" s="164" t="s">
        <v>64</v>
      </c>
      <c r="L5" s="165"/>
      <c r="M5" s="166"/>
      <c r="N5" s="164" t="s">
        <v>65</v>
      </c>
      <c r="O5" s="165"/>
      <c r="P5" s="165"/>
      <c r="Q5" s="158" t="s">
        <v>66</v>
      </c>
      <c r="R5" s="158" t="s">
        <v>67</v>
      </c>
      <c r="S5" s="160" t="s">
        <v>68</v>
      </c>
    </row>
    <row r="6" spans="1:19" ht="16.2" thickBot="1" x14ac:dyDescent="0.35">
      <c r="A6" s="183"/>
      <c r="B6" s="185"/>
      <c r="C6" s="168"/>
      <c r="D6" s="187"/>
      <c r="E6" s="163"/>
      <c r="F6" s="163"/>
      <c r="G6" s="38" t="s">
        <v>69</v>
      </c>
      <c r="H6" s="38" t="s">
        <v>70</v>
      </c>
      <c r="I6" s="39" t="s">
        <v>71</v>
      </c>
      <c r="J6" s="168"/>
      <c r="K6" s="38" t="s">
        <v>69</v>
      </c>
      <c r="L6" s="38" t="s">
        <v>70</v>
      </c>
      <c r="M6" s="39" t="s">
        <v>71</v>
      </c>
      <c r="N6" s="38" t="s">
        <v>69</v>
      </c>
      <c r="O6" s="38" t="s">
        <v>70</v>
      </c>
      <c r="P6" s="40" t="s">
        <v>71</v>
      </c>
      <c r="Q6" s="159"/>
      <c r="R6" s="159"/>
      <c r="S6" s="161"/>
    </row>
    <row r="7" spans="1:19" ht="15.6" x14ac:dyDescent="0.3">
      <c r="A7" s="41" t="s">
        <v>72</v>
      </c>
      <c r="B7" s="28"/>
      <c r="C7" s="29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1"/>
    </row>
    <row r="8" spans="1:19" ht="15.6" x14ac:dyDescent="0.3">
      <c r="A8" s="42" t="s">
        <v>73</v>
      </c>
      <c r="B8" s="32"/>
      <c r="C8" s="18"/>
      <c r="D8" s="14"/>
      <c r="E8" s="14"/>
      <c r="F8" s="14"/>
      <c r="G8" s="14"/>
      <c r="H8" s="14"/>
      <c r="I8" s="14"/>
      <c r="J8" s="15"/>
      <c r="K8" s="14"/>
      <c r="L8" s="14"/>
      <c r="M8" s="14"/>
      <c r="N8" s="14"/>
      <c r="O8" s="14"/>
      <c r="P8" s="14"/>
      <c r="Q8" s="14"/>
      <c r="R8" s="14"/>
      <c r="S8" s="21"/>
    </row>
    <row r="9" spans="1:19" ht="15.6" x14ac:dyDescent="0.3">
      <c r="A9" s="42" t="s">
        <v>74</v>
      </c>
      <c r="B9" s="32"/>
      <c r="C9" s="1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1"/>
    </row>
    <row r="10" spans="1:19" ht="15.6" x14ac:dyDescent="0.3">
      <c r="A10" s="42" t="s">
        <v>75</v>
      </c>
      <c r="B10" s="32"/>
      <c r="C10" s="1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1"/>
    </row>
    <row r="11" spans="1:19" ht="15.6" x14ac:dyDescent="0.3">
      <c r="A11" s="42" t="s">
        <v>76</v>
      </c>
      <c r="B11" s="32"/>
      <c r="C11" s="1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1"/>
    </row>
    <row r="12" spans="1:19" ht="15.6" x14ac:dyDescent="0.3">
      <c r="A12" s="42" t="s">
        <v>77</v>
      </c>
      <c r="B12" s="32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1"/>
    </row>
    <row r="13" spans="1:19" ht="15.6" x14ac:dyDescent="0.3">
      <c r="A13" s="42" t="s">
        <v>78</v>
      </c>
      <c r="B13" s="32"/>
      <c r="C13" s="1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21"/>
    </row>
    <row r="14" spans="1:19" ht="15.6" x14ac:dyDescent="0.3">
      <c r="A14" s="42" t="s">
        <v>79</v>
      </c>
      <c r="B14" s="32"/>
      <c r="C14" s="18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21"/>
    </row>
    <row r="15" spans="1:19" ht="15.6" x14ac:dyDescent="0.3">
      <c r="A15" s="42" t="s">
        <v>80</v>
      </c>
      <c r="B15" s="33"/>
      <c r="C15" s="19"/>
      <c r="D15" s="14"/>
      <c r="E15" s="14"/>
      <c r="F15" s="14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4"/>
      <c r="R15" s="14"/>
      <c r="S15" s="21"/>
    </row>
    <row r="16" spans="1:19" ht="15.6" x14ac:dyDescent="0.3">
      <c r="A16" s="42" t="s">
        <v>81</v>
      </c>
      <c r="B16" s="33"/>
      <c r="C16" s="19"/>
      <c r="D16" s="14"/>
      <c r="E16" s="14"/>
      <c r="F16" s="14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4"/>
      <c r="R16" s="14"/>
      <c r="S16" s="21"/>
    </row>
    <row r="17" spans="1:19" ht="15.6" x14ac:dyDescent="0.3">
      <c r="A17" s="42" t="s">
        <v>82</v>
      </c>
      <c r="B17" s="32"/>
      <c r="C17" s="1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21"/>
    </row>
    <row r="18" spans="1:19" ht="15.6" x14ac:dyDescent="0.3">
      <c r="A18" s="42" t="s">
        <v>83</v>
      </c>
      <c r="B18" s="32"/>
      <c r="C18" s="18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21"/>
    </row>
    <row r="19" spans="1:19" ht="15.6" x14ac:dyDescent="0.3">
      <c r="A19" s="42" t="s">
        <v>84</v>
      </c>
      <c r="B19" s="32"/>
      <c r="C19" s="1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21"/>
    </row>
    <row r="20" spans="1:19" ht="15.6" x14ac:dyDescent="0.3">
      <c r="A20" s="42" t="s">
        <v>85</v>
      </c>
      <c r="B20" s="32"/>
      <c r="C20" s="1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21"/>
    </row>
    <row r="21" spans="1:19" ht="15.6" x14ac:dyDescent="0.3">
      <c r="A21" s="42" t="s">
        <v>86</v>
      </c>
      <c r="B21" s="32"/>
      <c r="C21" s="1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21"/>
    </row>
    <row r="22" spans="1:19" ht="15.6" x14ac:dyDescent="0.3">
      <c r="A22" s="42" t="s">
        <v>87</v>
      </c>
      <c r="B22" s="32"/>
      <c r="C22" s="1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1"/>
    </row>
    <row r="23" spans="1:19" ht="15.6" x14ac:dyDescent="0.3">
      <c r="A23" s="42" t="s">
        <v>88</v>
      </c>
      <c r="B23" s="32"/>
      <c r="C23" s="18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1"/>
    </row>
    <row r="24" spans="1:19" ht="15.6" x14ac:dyDescent="0.3">
      <c r="A24" s="42" t="s">
        <v>89</v>
      </c>
      <c r="B24" s="32"/>
      <c r="C24" s="18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1"/>
    </row>
    <row r="25" spans="1:19" ht="15.6" x14ac:dyDescent="0.3">
      <c r="A25" s="42" t="s">
        <v>90</v>
      </c>
      <c r="B25" s="32"/>
      <c r="C25" s="1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1"/>
    </row>
    <row r="26" spans="1:19" ht="15.6" x14ac:dyDescent="0.3">
      <c r="A26" s="42" t="s">
        <v>91</v>
      </c>
      <c r="B26" s="32"/>
      <c r="C26" s="1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1"/>
    </row>
    <row r="27" spans="1:19" ht="15.6" x14ac:dyDescent="0.3">
      <c r="A27" s="42" t="s">
        <v>92</v>
      </c>
      <c r="B27" s="32"/>
      <c r="C27" s="18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1"/>
    </row>
    <row r="28" spans="1:19" ht="15.6" x14ac:dyDescent="0.3">
      <c r="A28" s="42" t="s">
        <v>93</v>
      </c>
      <c r="B28" s="32"/>
      <c r="C28" s="1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1"/>
    </row>
    <row r="29" spans="1:19" ht="15.6" x14ac:dyDescent="0.3">
      <c r="A29" s="42" t="s">
        <v>94</v>
      </c>
      <c r="B29" s="32"/>
      <c r="C29" s="1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1"/>
    </row>
    <row r="30" spans="1:19" ht="15.6" x14ac:dyDescent="0.3">
      <c r="A30" s="42" t="s">
        <v>95</v>
      </c>
      <c r="B30" s="32"/>
      <c r="C30" s="18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1"/>
    </row>
    <row r="31" spans="1:19" ht="15.6" x14ac:dyDescent="0.3">
      <c r="A31" s="42" t="s">
        <v>96</v>
      </c>
      <c r="B31" s="32"/>
      <c r="C31" s="1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1"/>
    </row>
    <row r="32" spans="1:19" ht="15.6" x14ac:dyDescent="0.3">
      <c r="A32" s="42" t="s">
        <v>97</v>
      </c>
      <c r="B32" s="32"/>
      <c r="C32" s="18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21"/>
    </row>
    <row r="33" spans="1:19" ht="15.6" x14ac:dyDescent="0.3">
      <c r="A33" s="42" t="s">
        <v>98</v>
      </c>
      <c r="B33" s="32"/>
      <c r="C33" s="18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21"/>
    </row>
    <row r="34" spans="1:19" ht="15.6" x14ac:dyDescent="0.3">
      <c r="A34" s="42" t="s">
        <v>99</v>
      </c>
      <c r="B34" s="32"/>
      <c r="C34" s="18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21"/>
    </row>
    <row r="35" spans="1:19" ht="15.6" x14ac:dyDescent="0.3">
      <c r="A35" s="42" t="s">
        <v>100</v>
      </c>
      <c r="B35" s="32"/>
      <c r="C35" s="18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21"/>
    </row>
    <row r="36" spans="1:19" ht="16.2" thickBot="1" x14ac:dyDescent="0.35">
      <c r="A36" s="43" t="s">
        <v>101</v>
      </c>
      <c r="B36" s="34"/>
      <c r="C36" s="20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2"/>
    </row>
  </sheetData>
  <sheetProtection algorithmName="SHA-512" hashValue="jK68eqCRkl4pzKQrf3joI4B0waecGkGVY+SRFCHf4tX6yWBV2kJF+gV7VjekALohv2xbLG/VN7/hg5fGa2yUxA==" saltValue="XoQZc6GA6agW3Z14OtewGg==" spinCount="100000" sheet="1" objects="1" scenarios="1"/>
  <mergeCells count="18">
    <mergeCell ref="A5:A6"/>
    <mergeCell ref="B5:B6"/>
    <mergeCell ref="C5:C6"/>
    <mergeCell ref="D5:D6"/>
    <mergeCell ref="E5:E6"/>
    <mergeCell ref="A2:J2"/>
    <mergeCell ref="K2:S2"/>
    <mergeCell ref="A3:S3"/>
    <mergeCell ref="A4:C4"/>
    <mergeCell ref="D4:S4"/>
    <mergeCell ref="Q5:Q6"/>
    <mergeCell ref="R5:R6"/>
    <mergeCell ref="S5:S6"/>
    <mergeCell ref="F5:F6"/>
    <mergeCell ref="G5:I5"/>
    <mergeCell ref="J5:J6"/>
    <mergeCell ref="K5:M5"/>
    <mergeCell ref="N5:P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'PODATKI '!$K$11:$K$13</xm:f>
          </x14:formula1>
          <xm:sqref>D7:D36</xm:sqref>
        </x14:dataValidation>
        <x14:dataValidation type="list" allowBlank="1" showInputMessage="1" showErrorMessage="1">
          <x14:formula1>
            <xm:f>'PODATKI '!$K$2:$K$9</xm:f>
          </x14:formula1>
          <xm:sqref>E7:E36</xm:sqref>
        </x14:dataValidation>
        <x14:dataValidation type="list" allowBlank="1" showInputMessage="1" showErrorMessage="1">
          <x14:formula1>
            <xm:f>'PODATKI '!$I$3:$I$17</xm:f>
          </x14:formula1>
          <xm:sqref>F7:F36</xm:sqref>
        </x14:dataValidation>
        <x14:dataValidation type="list" allowBlank="1" showInputMessage="1" showErrorMessage="1">
          <x14:formula1>
            <xm:f>'PODATKI '!$A$2:$A$4</xm:f>
          </x14:formula1>
          <xm:sqref>Q7:Q36</xm:sqref>
        </x14:dataValidation>
        <x14:dataValidation type="list" allowBlank="1" showInputMessage="1" showErrorMessage="1">
          <x14:formula1>
            <xm:f>IF(Q7="A Category",'PODATKI '!$B$2:$B$3,IF(Q7="B Category",'PODATKI '!$B$2:$B$5,IF(Q7="C Category",'PODATKI '!$B$4:$B$5,0)))</xm:f>
          </x14:formula1>
          <xm:sqref>R7:R36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98"/>
  <sheetViews>
    <sheetView workbookViewId="0">
      <selection activeCell="B7" sqref="B7"/>
    </sheetView>
  </sheetViews>
  <sheetFormatPr defaultRowHeight="14.4" x14ac:dyDescent="0.3"/>
  <cols>
    <col min="1" max="1" width="11.44140625" bestFit="1" customWidth="1"/>
    <col min="2" max="2" width="11.5546875" bestFit="1" customWidth="1"/>
    <col min="3" max="3" width="11.6640625" customWidth="1"/>
    <col min="4" max="4" width="16.109375" customWidth="1"/>
    <col min="5" max="5" width="17" customWidth="1"/>
    <col min="7" max="7" width="13.33203125" bestFit="1" customWidth="1"/>
    <col min="9" max="9" width="10.33203125" bestFit="1" customWidth="1"/>
    <col min="11" max="11" width="13.5546875" bestFit="1" customWidth="1"/>
  </cols>
  <sheetData>
    <row r="1" spans="1:17" x14ac:dyDescent="0.3">
      <c r="A1" t="s">
        <v>8</v>
      </c>
      <c r="B1" t="s">
        <v>19</v>
      </c>
      <c r="C1" t="s">
        <v>2</v>
      </c>
      <c r="D1" t="s">
        <v>9</v>
      </c>
      <c r="E1" t="s">
        <v>3</v>
      </c>
      <c r="F1" t="s">
        <v>4</v>
      </c>
      <c r="G1" t="s">
        <v>6</v>
      </c>
    </row>
    <row r="2" spans="1:17" x14ac:dyDescent="0.3">
      <c r="A2" t="s">
        <v>49</v>
      </c>
      <c r="B2" t="s">
        <v>15</v>
      </c>
      <c r="C2" s="6"/>
      <c r="E2" s="2">
        <v>0</v>
      </c>
      <c r="F2" t="s">
        <v>28</v>
      </c>
    </row>
    <row r="3" spans="1:17" x14ac:dyDescent="0.3">
      <c r="A3" t="s">
        <v>50</v>
      </c>
      <c r="B3" t="s">
        <v>16</v>
      </c>
      <c r="C3" s="6">
        <v>45103</v>
      </c>
      <c r="D3" s="6">
        <v>45108</v>
      </c>
      <c r="E3" s="2">
        <v>1.0416666666666666E-2</v>
      </c>
      <c r="F3" t="s">
        <v>29</v>
      </c>
      <c r="I3" t="s">
        <v>118</v>
      </c>
      <c r="K3" s="8" t="s">
        <v>103</v>
      </c>
      <c r="M3" t="s">
        <v>104</v>
      </c>
      <c r="O3" t="s">
        <v>105</v>
      </c>
      <c r="P3" t="s">
        <v>15</v>
      </c>
      <c r="Q3" t="s">
        <v>134</v>
      </c>
    </row>
    <row r="4" spans="1:17" x14ac:dyDescent="0.3">
      <c r="A4" t="s">
        <v>51</v>
      </c>
      <c r="B4" t="s">
        <v>18</v>
      </c>
      <c r="C4" s="6">
        <v>45104</v>
      </c>
      <c r="D4" s="6">
        <v>45109</v>
      </c>
      <c r="E4" s="2">
        <v>2.0833333333333301E-2</v>
      </c>
      <c r="F4" t="s">
        <v>46</v>
      </c>
      <c r="I4" t="s">
        <v>119</v>
      </c>
      <c r="K4" s="8" t="s">
        <v>106</v>
      </c>
      <c r="M4" t="s">
        <v>107</v>
      </c>
      <c r="O4" t="s">
        <v>108</v>
      </c>
      <c r="P4" t="s">
        <v>16</v>
      </c>
      <c r="Q4" t="s">
        <v>135</v>
      </c>
    </row>
    <row r="5" spans="1:17" x14ac:dyDescent="0.3">
      <c r="B5" t="s">
        <v>17</v>
      </c>
      <c r="C5" s="6">
        <v>45105</v>
      </c>
      <c r="D5" s="6">
        <v>45110</v>
      </c>
      <c r="E5" s="2">
        <v>3.125E-2</v>
      </c>
      <c r="F5" t="s">
        <v>47</v>
      </c>
      <c r="I5" t="s">
        <v>120</v>
      </c>
      <c r="K5" s="8" t="s">
        <v>109</v>
      </c>
      <c r="M5" t="s">
        <v>110</v>
      </c>
      <c r="O5" t="s">
        <v>111</v>
      </c>
      <c r="P5" t="s">
        <v>18</v>
      </c>
    </row>
    <row r="6" spans="1:17" x14ac:dyDescent="0.3">
      <c r="C6" s="6">
        <v>45106</v>
      </c>
      <c r="D6" s="6">
        <v>45111</v>
      </c>
      <c r="E6" s="2">
        <v>4.1666666666666699E-2</v>
      </c>
      <c r="F6" t="s">
        <v>48</v>
      </c>
      <c r="I6" t="s">
        <v>121</v>
      </c>
      <c r="K6" s="8" t="s">
        <v>112</v>
      </c>
      <c r="P6" t="s">
        <v>17</v>
      </c>
    </row>
    <row r="7" spans="1:17" x14ac:dyDescent="0.3">
      <c r="C7" s="6">
        <v>45107</v>
      </c>
      <c r="D7" s="6">
        <v>45112</v>
      </c>
      <c r="E7" s="2">
        <v>5.2083333333333301E-2</v>
      </c>
      <c r="I7" t="s">
        <v>122</v>
      </c>
      <c r="K7" s="8" t="s">
        <v>113</v>
      </c>
    </row>
    <row r="8" spans="1:17" x14ac:dyDescent="0.3">
      <c r="C8" s="6">
        <v>45108</v>
      </c>
      <c r="D8" s="6">
        <v>45113</v>
      </c>
      <c r="E8" s="2">
        <v>6.25E-2</v>
      </c>
      <c r="I8" t="s">
        <v>123</v>
      </c>
      <c r="K8" s="8" t="s">
        <v>114</v>
      </c>
    </row>
    <row r="9" spans="1:17" x14ac:dyDescent="0.3">
      <c r="C9" s="6">
        <v>45109</v>
      </c>
      <c r="D9" s="6">
        <v>45114</v>
      </c>
      <c r="E9" s="2">
        <v>7.2916666666666699E-2</v>
      </c>
      <c r="I9" t="s">
        <v>124</v>
      </c>
      <c r="K9" s="8" t="s">
        <v>115</v>
      </c>
    </row>
    <row r="10" spans="1:17" x14ac:dyDescent="0.3">
      <c r="C10" s="6">
        <v>45110</v>
      </c>
      <c r="D10" s="6">
        <v>45115</v>
      </c>
      <c r="E10" s="2">
        <v>8.3333333333333301E-2</v>
      </c>
      <c r="K10" s="8"/>
    </row>
    <row r="11" spans="1:17" x14ac:dyDescent="0.3">
      <c r="D11" s="6">
        <v>45116</v>
      </c>
      <c r="E11" s="2">
        <v>9.375E-2</v>
      </c>
      <c r="I11" t="s">
        <v>125</v>
      </c>
      <c r="K11" s="8"/>
    </row>
    <row r="12" spans="1:17" x14ac:dyDescent="0.3">
      <c r="E12" s="2">
        <v>0.104166666666667</v>
      </c>
      <c r="I12" t="s">
        <v>126</v>
      </c>
      <c r="K12" s="8" t="s">
        <v>116</v>
      </c>
    </row>
    <row r="13" spans="1:17" x14ac:dyDescent="0.3">
      <c r="E13" s="2">
        <v>0.114583333333333</v>
      </c>
      <c r="I13" t="s">
        <v>127</v>
      </c>
      <c r="K13" s="8" t="s">
        <v>117</v>
      </c>
    </row>
    <row r="14" spans="1:17" x14ac:dyDescent="0.3">
      <c r="E14" s="2">
        <v>0.125</v>
      </c>
      <c r="I14" t="s">
        <v>128</v>
      </c>
    </row>
    <row r="15" spans="1:17" x14ac:dyDescent="0.3">
      <c r="E15" s="2">
        <v>0.13541666666666699</v>
      </c>
      <c r="I15" t="s">
        <v>129</v>
      </c>
    </row>
    <row r="16" spans="1:17" x14ac:dyDescent="0.3">
      <c r="E16" s="2">
        <v>0.14583333333333301</v>
      </c>
      <c r="I16" t="s">
        <v>130</v>
      </c>
    </row>
    <row r="17" spans="5:9" x14ac:dyDescent="0.3">
      <c r="E17" s="2">
        <v>0.15625</v>
      </c>
      <c r="I17" t="s">
        <v>131</v>
      </c>
    </row>
    <row r="18" spans="5:9" x14ac:dyDescent="0.3">
      <c r="E18" s="2">
        <v>0.16666666666666699</v>
      </c>
    </row>
    <row r="19" spans="5:9" x14ac:dyDescent="0.3">
      <c r="E19" s="2">
        <v>0.17708333333333301</v>
      </c>
    </row>
    <row r="20" spans="5:9" x14ac:dyDescent="0.3">
      <c r="E20" s="2">
        <v>0.1875</v>
      </c>
    </row>
    <row r="21" spans="5:9" x14ac:dyDescent="0.3">
      <c r="E21" s="2">
        <v>0.19791666666666699</v>
      </c>
    </row>
    <row r="22" spans="5:9" x14ac:dyDescent="0.3">
      <c r="E22" s="2">
        <v>0.20833333333333301</v>
      </c>
    </row>
    <row r="23" spans="5:9" x14ac:dyDescent="0.3">
      <c r="E23" s="2">
        <v>0.21875</v>
      </c>
    </row>
    <row r="24" spans="5:9" x14ac:dyDescent="0.3">
      <c r="E24" s="2">
        <v>0.22916666666666699</v>
      </c>
    </row>
    <row r="25" spans="5:9" x14ac:dyDescent="0.3">
      <c r="E25" s="2">
        <v>0.23958333333333301</v>
      </c>
    </row>
    <row r="26" spans="5:9" x14ac:dyDescent="0.3">
      <c r="E26" s="2">
        <v>0.25</v>
      </c>
    </row>
    <row r="27" spans="5:9" x14ac:dyDescent="0.3">
      <c r="E27" s="2">
        <v>0.26041666666666702</v>
      </c>
    </row>
    <row r="28" spans="5:9" x14ac:dyDescent="0.3">
      <c r="E28" s="2">
        <v>0.27083333333333298</v>
      </c>
    </row>
    <row r="29" spans="5:9" x14ac:dyDescent="0.3">
      <c r="E29" s="2">
        <v>0.28125</v>
      </c>
    </row>
    <row r="30" spans="5:9" x14ac:dyDescent="0.3">
      <c r="E30" s="2">
        <v>0.29166666666666702</v>
      </c>
    </row>
    <row r="31" spans="5:9" x14ac:dyDescent="0.3">
      <c r="E31" s="2">
        <v>0.30208333333333298</v>
      </c>
    </row>
    <row r="32" spans="5:9" x14ac:dyDescent="0.3">
      <c r="E32" s="2">
        <v>0.3125</v>
      </c>
    </row>
    <row r="33" spans="5:5" x14ac:dyDescent="0.3">
      <c r="E33" s="2">
        <v>0.32291666666666702</v>
      </c>
    </row>
    <row r="34" spans="5:5" x14ac:dyDescent="0.3">
      <c r="E34" s="2">
        <v>0.33333333333333298</v>
      </c>
    </row>
    <row r="35" spans="5:5" x14ac:dyDescent="0.3">
      <c r="E35" s="2">
        <v>0.34375</v>
      </c>
    </row>
    <row r="36" spans="5:5" x14ac:dyDescent="0.3">
      <c r="E36" s="2">
        <v>0.35416666666666702</v>
      </c>
    </row>
    <row r="37" spans="5:5" x14ac:dyDescent="0.3">
      <c r="E37" s="2">
        <v>0.36458333333333298</v>
      </c>
    </row>
    <row r="38" spans="5:5" x14ac:dyDescent="0.3">
      <c r="E38" s="2">
        <v>0.375</v>
      </c>
    </row>
    <row r="39" spans="5:5" x14ac:dyDescent="0.3">
      <c r="E39" s="2">
        <v>0.38541666666666702</v>
      </c>
    </row>
    <row r="40" spans="5:5" x14ac:dyDescent="0.3">
      <c r="E40" s="2">
        <v>0.39583333333333298</v>
      </c>
    </row>
    <row r="41" spans="5:5" x14ac:dyDescent="0.3">
      <c r="E41" s="2">
        <v>0.40625</v>
      </c>
    </row>
    <row r="42" spans="5:5" x14ac:dyDescent="0.3">
      <c r="E42" s="2">
        <v>0.41666666666666702</v>
      </c>
    </row>
    <row r="43" spans="5:5" x14ac:dyDescent="0.3">
      <c r="E43" s="2">
        <v>0.42708333333333298</v>
      </c>
    </row>
    <row r="44" spans="5:5" x14ac:dyDescent="0.3">
      <c r="E44" s="2">
        <v>0.4375</v>
      </c>
    </row>
    <row r="45" spans="5:5" x14ac:dyDescent="0.3">
      <c r="E45" s="2">
        <v>0.44791666666666702</v>
      </c>
    </row>
    <row r="46" spans="5:5" x14ac:dyDescent="0.3">
      <c r="E46" s="2">
        <v>0.45833333333333298</v>
      </c>
    </row>
    <row r="47" spans="5:5" x14ac:dyDescent="0.3">
      <c r="E47" s="2">
        <v>0.46875</v>
      </c>
    </row>
    <row r="48" spans="5:5" x14ac:dyDescent="0.3">
      <c r="E48" s="2">
        <v>0.47916666666666702</v>
      </c>
    </row>
    <row r="49" spans="5:5" x14ac:dyDescent="0.3">
      <c r="E49" s="2">
        <v>0.48958333333333298</v>
      </c>
    </row>
    <row r="50" spans="5:5" x14ac:dyDescent="0.3">
      <c r="E50" s="2">
        <v>0.5</v>
      </c>
    </row>
    <row r="51" spans="5:5" x14ac:dyDescent="0.3">
      <c r="E51" s="2">
        <v>0.51041666666666696</v>
      </c>
    </row>
    <row r="52" spans="5:5" x14ac:dyDescent="0.3">
      <c r="E52" s="2">
        <v>0.52083333333333304</v>
      </c>
    </row>
    <row r="53" spans="5:5" x14ac:dyDescent="0.3">
      <c r="E53" s="2">
        <v>0.53125</v>
      </c>
    </row>
    <row r="54" spans="5:5" x14ac:dyDescent="0.3">
      <c r="E54" s="2">
        <v>0.54166666666666696</v>
      </c>
    </row>
    <row r="55" spans="5:5" x14ac:dyDescent="0.3">
      <c r="E55" s="2">
        <v>0.55208333333333304</v>
      </c>
    </row>
    <row r="56" spans="5:5" x14ac:dyDescent="0.3">
      <c r="E56" s="2">
        <v>0.5625</v>
      </c>
    </row>
    <row r="57" spans="5:5" x14ac:dyDescent="0.3">
      <c r="E57" s="2">
        <v>0.57291666666666696</v>
      </c>
    </row>
    <row r="58" spans="5:5" x14ac:dyDescent="0.3">
      <c r="E58" s="2">
        <v>0.58333333333333304</v>
      </c>
    </row>
    <row r="59" spans="5:5" x14ac:dyDescent="0.3">
      <c r="E59" s="2">
        <v>0.59375</v>
      </c>
    </row>
    <row r="60" spans="5:5" x14ac:dyDescent="0.3">
      <c r="E60" s="2">
        <v>0.60416666666666696</v>
      </c>
    </row>
    <row r="61" spans="5:5" x14ac:dyDescent="0.3">
      <c r="E61" s="2">
        <v>0.61458333333333304</v>
      </c>
    </row>
    <row r="62" spans="5:5" x14ac:dyDescent="0.3">
      <c r="E62" s="2">
        <v>0.625</v>
      </c>
    </row>
    <row r="63" spans="5:5" x14ac:dyDescent="0.3">
      <c r="E63" s="2">
        <v>0.63541666666666696</v>
      </c>
    </row>
    <row r="64" spans="5:5" x14ac:dyDescent="0.3">
      <c r="E64" s="2">
        <v>0.64583333333333304</v>
      </c>
    </row>
    <row r="65" spans="5:5" x14ac:dyDescent="0.3">
      <c r="E65" s="2">
        <v>0.65625</v>
      </c>
    </row>
    <row r="66" spans="5:5" x14ac:dyDescent="0.3">
      <c r="E66" s="2">
        <v>0.66666666666666696</v>
      </c>
    </row>
    <row r="67" spans="5:5" x14ac:dyDescent="0.3">
      <c r="E67" s="2">
        <v>0.67708333333333304</v>
      </c>
    </row>
    <row r="68" spans="5:5" x14ac:dyDescent="0.3">
      <c r="E68" s="2">
        <v>0.6875</v>
      </c>
    </row>
    <row r="69" spans="5:5" x14ac:dyDescent="0.3">
      <c r="E69" s="2">
        <v>0.69791666666666696</v>
      </c>
    </row>
    <row r="70" spans="5:5" x14ac:dyDescent="0.3">
      <c r="E70" s="2">
        <v>0.70833333333333304</v>
      </c>
    </row>
    <row r="71" spans="5:5" x14ac:dyDescent="0.3">
      <c r="E71" s="2">
        <v>0.71875</v>
      </c>
    </row>
    <row r="72" spans="5:5" x14ac:dyDescent="0.3">
      <c r="E72" s="2">
        <v>0.72916666666666696</v>
      </c>
    </row>
    <row r="73" spans="5:5" x14ac:dyDescent="0.3">
      <c r="E73" s="2">
        <v>0.73958333333333304</v>
      </c>
    </row>
    <row r="74" spans="5:5" x14ac:dyDescent="0.3">
      <c r="E74" s="2">
        <v>0.75</v>
      </c>
    </row>
    <row r="75" spans="5:5" x14ac:dyDescent="0.3">
      <c r="E75" s="2">
        <v>0.76041666666666696</v>
      </c>
    </row>
    <row r="76" spans="5:5" x14ac:dyDescent="0.3">
      <c r="E76" s="2">
        <v>0.77083333333333304</v>
      </c>
    </row>
    <row r="77" spans="5:5" x14ac:dyDescent="0.3">
      <c r="E77" s="2">
        <v>0.78125</v>
      </c>
    </row>
    <row r="78" spans="5:5" x14ac:dyDescent="0.3">
      <c r="E78" s="2">
        <v>0.79166666666666696</v>
      </c>
    </row>
    <row r="79" spans="5:5" x14ac:dyDescent="0.3">
      <c r="E79" s="2">
        <v>0.80208333333333304</v>
      </c>
    </row>
    <row r="80" spans="5:5" x14ac:dyDescent="0.3">
      <c r="E80" s="2">
        <v>0.8125</v>
      </c>
    </row>
    <row r="81" spans="5:5" x14ac:dyDescent="0.3">
      <c r="E81" s="2">
        <v>0.82291666666666696</v>
      </c>
    </row>
    <row r="82" spans="5:5" x14ac:dyDescent="0.3">
      <c r="E82" s="2">
        <v>0.83333333333333304</v>
      </c>
    </row>
    <row r="83" spans="5:5" x14ac:dyDescent="0.3">
      <c r="E83" s="2">
        <v>0.84375</v>
      </c>
    </row>
    <row r="84" spans="5:5" x14ac:dyDescent="0.3">
      <c r="E84" s="2">
        <v>0.85416666666666696</v>
      </c>
    </row>
    <row r="85" spans="5:5" x14ac:dyDescent="0.3">
      <c r="E85" s="2">
        <v>0.86458333333333304</v>
      </c>
    </row>
    <row r="86" spans="5:5" x14ac:dyDescent="0.3">
      <c r="E86" s="2">
        <v>0.875</v>
      </c>
    </row>
    <row r="87" spans="5:5" x14ac:dyDescent="0.3">
      <c r="E87" s="2">
        <v>0.88541666666666696</v>
      </c>
    </row>
    <row r="88" spans="5:5" x14ac:dyDescent="0.3">
      <c r="E88" s="2">
        <v>0.89583333333333304</v>
      </c>
    </row>
    <row r="89" spans="5:5" x14ac:dyDescent="0.3">
      <c r="E89" s="2">
        <v>0.90625</v>
      </c>
    </row>
    <row r="90" spans="5:5" x14ac:dyDescent="0.3">
      <c r="E90" s="2">
        <v>0.91666666666666696</v>
      </c>
    </row>
    <row r="91" spans="5:5" x14ac:dyDescent="0.3">
      <c r="E91" s="2">
        <v>0.92708333333333304</v>
      </c>
    </row>
    <row r="92" spans="5:5" x14ac:dyDescent="0.3">
      <c r="E92" s="2">
        <v>0.9375</v>
      </c>
    </row>
    <row r="93" spans="5:5" x14ac:dyDescent="0.3">
      <c r="E93" s="2">
        <v>0.94791666666666696</v>
      </c>
    </row>
    <row r="94" spans="5:5" x14ac:dyDescent="0.3">
      <c r="E94" s="2">
        <v>0.95833333333333304</v>
      </c>
    </row>
    <row r="95" spans="5:5" x14ac:dyDescent="0.3">
      <c r="E95" s="2">
        <v>0.96875</v>
      </c>
    </row>
    <row r="96" spans="5:5" x14ac:dyDescent="0.3">
      <c r="E96" s="2">
        <v>0.97916666666666696</v>
      </c>
    </row>
    <row r="97" spans="5:5" x14ac:dyDescent="0.3">
      <c r="E97" s="2">
        <v>0.98958333333333304</v>
      </c>
    </row>
    <row r="98" spans="5:5" x14ac:dyDescent="0.3">
      <c r="E98" s="2">
        <v>1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GENERAL FORM</vt:lpstr>
      <vt:lpstr>ROOMING LIST</vt:lpstr>
      <vt:lpstr>PODATKI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Nejc Kladnik</dc:creator>
  <cp:lastModifiedBy>Stojan</cp:lastModifiedBy>
  <cp:lastPrinted>2023-04-25T09:57:30Z</cp:lastPrinted>
  <dcterms:created xsi:type="dcterms:W3CDTF">2022-08-02T07:01:30Z</dcterms:created>
  <dcterms:modified xsi:type="dcterms:W3CDTF">2023-04-26T08:19:01Z</dcterms:modified>
</cp:coreProperties>
</file>