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e-Claire\Documents\0AUTOENTREPRENEUR\CS+\EC TEAM MULHOUSE JUDO\Outlines\"/>
    </mc:Choice>
  </mc:AlternateContent>
  <bookViews>
    <workbookView xWindow="1440" yWindow="555" windowWidth="21765" windowHeight="16380" firstSheet="1" activeTab="1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TRANSPORT" sheetId="6" r:id="rId5"/>
    <sheet name="AMOUNT" sheetId="7" r:id="rId6"/>
    <sheet name="EXPORT" sheetId="8" state="hidden" r:id="rId7"/>
  </sheets>
  <definedNames>
    <definedName name="_xlnm.Print_Area" localSheetId="1">'1 - SUMMARY'!$A$1:$F$26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7" l="1"/>
  <c r="AA14" i="4"/>
  <c r="AB14" i="4"/>
  <c r="AC14" i="4"/>
  <c r="AD14" i="4"/>
  <c r="AE14" i="4"/>
  <c r="AA15" i="4"/>
  <c r="AB15" i="4"/>
  <c r="AC15" i="4"/>
  <c r="AD15" i="4"/>
  <c r="AE15" i="4"/>
  <c r="AA16" i="4"/>
  <c r="AB16" i="4"/>
  <c r="AC16" i="4"/>
  <c r="AD16" i="4"/>
  <c r="AE16" i="4"/>
  <c r="AA17" i="4"/>
  <c r="AB17" i="4"/>
  <c r="AC17" i="4"/>
  <c r="AD17" i="4"/>
  <c r="AE17" i="4"/>
  <c r="AA18" i="4"/>
  <c r="AB18" i="4"/>
  <c r="AC18" i="4"/>
  <c r="AD18" i="4"/>
  <c r="AE18" i="4"/>
  <c r="AA19" i="4"/>
  <c r="AB19" i="4"/>
  <c r="AC19" i="4"/>
  <c r="AD19" i="4"/>
  <c r="AE19" i="4"/>
  <c r="AA20" i="4"/>
  <c r="AB20" i="4"/>
  <c r="AC20" i="4"/>
  <c r="AD20" i="4"/>
  <c r="AE20" i="4"/>
  <c r="AA21" i="4"/>
  <c r="AB21" i="4"/>
  <c r="AC21" i="4"/>
  <c r="AD21" i="4"/>
  <c r="AE21" i="4"/>
  <c r="AA22" i="4"/>
  <c r="AB22" i="4"/>
  <c r="AC22" i="4"/>
  <c r="AD22" i="4"/>
  <c r="AE22" i="4"/>
  <c r="AA23" i="4"/>
  <c r="AB23" i="4"/>
  <c r="AC23" i="4"/>
  <c r="AD23" i="4"/>
  <c r="AE23" i="4"/>
  <c r="AA24" i="4"/>
  <c r="AB24" i="4"/>
  <c r="AC24" i="4"/>
  <c r="AD24" i="4"/>
  <c r="AE24" i="4"/>
  <c r="AA25" i="4"/>
  <c r="AB25" i="4"/>
  <c r="AC25" i="4"/>
  <c r="AD25" i="4"/>
  <c r="AE25" i="4"/>
  <c r="AA26" i="4"/>
  <c r="AB26" i="4"/>
  <c r="AC26" i="4"/>
  <c r="AD26" i="4"/>
  <c r="AE26" i="4"/>
  <c r="AA27" i="4"/>
  <c r="AB27" i="4"/>
  <c r="AC27" i="4"/>
  <c r="AD27" i="4"/>
  <c r="AE27" i="4"/>
  <c r="AA28" i="4"/>
  <c r="AB28" i="4"/>
  <c r="AC28" i="4"/>
  <c r="AD28" i="4"/>
  <c r="AE28" i="4"/>
  <c r="AA29" i="4"/>
  <c r="AB29" i="4"/>
  <c r="AC29" i="4"/>
  <c r="AD29" i="4"/>
  <c r="AE29" i="4"/>
  <c r="AA30" i="4"/>
  <c r="AB30" i="4"/>
  <c r="AC30" i="4"/>
  <c r="AD30" i="4"/>
  <c r="AE30" i="4"/>
  <c r="AA31" i="4"/>
  <c r="AB31" i="4"/>
  <c r="AC31" i="4"/>
  <c r="AD31" i="4"/>
  <c r="AE31" i="4"/>
  <c r="AA32" i="4"/>
  <c r="AB32" i="4"/>
  <c r="AC32" i="4"/>
  <c r="AD32" i="4"/>
  <c r="AE32" i="4"/>
  <c r="AA33" i="4"/>
  <c r="AB33" i="4"/>
  <c r="AC33" i="4"/>
  <c r="AD33" i="4"/>
  <c r="AE33" i="4"/>
  <c r="AA34" i="4"/>
  <c r="AB34" i="4"/>
  <c r="AC34" i="4"/>
  <c r="AD34" i="4"/>
  <c r="AE34" i="4"/>
  <c r="AA35" i="4"/>
  <c r="AB35" i="4"/>
  <c r="AC35" i="4"/>
  <c r="AD35" i="4"/>
  <c r="AE35" i="4"/>
  <c r="AA36" i="4"/>
  <c r="AB36" i="4"/>
  <c r="AC36" i="4"/>
  <c r="AD36" i="4"/>
  <c r="AE36" i="4"/>
  <c r="AA37" i="4"/>
  <c r="AB37" i="4"/>
  <c r="AC37" i="4"/>
  <c r="AD37" i="4"/>
  <c r="AE37" i="4"/>
  <c r="AA38" i="4"/>
  <c r="AB38" i="4"/>
  <c r="AC38" i="4"/>
  <c r="AD38" i="4"/>
  <c r="AE38" i="4"/>
  <c r="AA39" i="4"/>
  <c r="AB39" i="4"/>
  <c r="AC39" i="4"/>
  <c r="AD39" i="4"/>
  <c r="AE39" i="4"/>
  <c r="AA40" i="4"/>
  <c r="AB40" i="4"/>
  <c r="AC40" i="4"/>
  <c r="AD40" i="4"/>
  <c r="AE40" i="4"/>
  <c r="AA41" i="4"/>
  <c r="AB41" i="4"/>
  <c r="AC41" i="4"/>
  <c r="AD41" i="4"/>
  <c r="AE41" i="4"/>
  <c r="AA42" i="4"/>
  <c r="AB42" i="4"/>
  <c r="AC42" i="4"/>
  <c r="AD42" i="4"/>
  <c r="AE42" i="4"/>
  <c r="AA43" i="4"/>
  <c r="AB43" i="4"/>
  <c r="AC43" i="4"/>
  <c r="AD43" i="4"/>
  <c r="AE43" i="4"/>
  <c r="AA44" i="4"/>
  <c r="AB44" i="4"/>
  <c r="AC44" i="4"/>
  <c r="AD44" i="4"/>
  <c r="AE44" i="4"/>
  <c r="AA45" i="4"/>
  <c r="AB45" i="4"/>
  <c r="AC45" i="4"/>
  <c r="AD45" i="4"/>
  <c r="AE45" i="4"/>
  <c r="AA46" i="4"/>
  <c r="AB46" i="4"/>
  <c r="AC46" i="4"/>
  <c r="AD46" i="4"/>
  <c r="AE46" i="4"/>
  <c r="AA47" i="4"/>
  <c r="AB47" i="4"/>
  <c r="AC47" i="4"/>
  <c r="AD47" i="4"/>
  <c r="AE47" i="4"/>
  <c r="AA48" i="4"/>
  <c r="AB48" i="4"/>
  <c r="AC48" i="4"/>
  <c r="AD48" i="4"/>
  <c r="AE48" i="4"/>
  <c r="AA49" i="4"/>
  <c r="AB49" i="4"/>
  <c r="AC49" i="4"/>
  <c r="AD49" i="4"/>
  <c r="AE49" i="4"/>
  <c r="AA50" i="4"/>
  <c r="AB50" i="4"/>
  <c r="AC50" i="4"/>
  <c r="AD50" i="4"/>
  <c r="AE50" i="4"/>
  <c r="AA51" i="4"/>
  <c r="AB51" i="4"/>
  <c r="AC51" i="4"/>
  <c r="AD51" i="4"/>
  <c r="AE51" i="4"/>
  <c r="AA52" i="4"/>
  <c r="AB52" i="4"/>
  <c r="AC52" i="4"/>
  <c r="AD52" i="4"/>
  <c r="AE52" i="4"/>
  <c r="AA53" i="4"/>
  <c r="AB53" i="4"/>
  <c r="AC53" i="4"/>
  <c r="AD53" i="4"/>
  <c r="AE53" i="4"/>
  <c r="AA54" i="4"/>
  <c r="AB54" i="4"/>
  <c r="AC54" i="4"/>
  <c r="AD54" i="4"/>
  <c r="AE54" i="4"/>
  <c r="AA55" i="4"/>
  <c r="AB55" i="4"/>
  <c r="AC55" i="4"/>
  <c r="AD55" i="4"/>
  <c r="AE55" i="4"/>
  <c r="AA56" i="4"/>
  <c r="AB56" i="4"/>
  <c r="AC56" i="4"/>
  <c r="AD56" i="4"/>
  <c r="AE56" i="4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AA60" i="4"/>
  <c r="AB60" i="4"/>
  <c r="AC60" i="4"/>
  <c r="AD60" i="4"/>
  <c r="AE60" i="4"/>
  <c r="AA61" i="4"/>
  <c r="AB61" i="4"/>
  <c r="AC61" i="4"/>
  <c r="AD61" i="4"/>
  <c r="AE61" i="4"/>
  <c r="AA62" i="4"/>
  <c r="AB62" i="4"/>
  <c r="AC62" i="4"/>
  <c r="AD62" i="4"/>
  <c r="AE62" i="4"/>
  <c r="AE13" i="4"/>
  <c r="AD13" i="4"/>
  <c r="AC13" i="4"/>
  <c r="AB13" i="4"/>
  <c r="AA13" i="4"/>
  <c r="F10" i="2"/>
  <c r="AP4" i="8" l="1"/>
  <c r="AQ4" i="8"/>
  <c r="AR4" i="8"/>
  <c r="AS4" i="8"/>
  <c r="AT4" i="8"/>
  <c r="AU4" i="8"/>
  <c r="AV4" i="8"/>
  <c r="AW4" i="8"/>
  <c r="AX4" i="8"/>
  <c r="AY4" i="8"/>
  <c r="AP5" i="8"/>
  <c r="AQ5" i="8"/>
  <c r="AR5" i="8"/>
  <c r="AS5" i="8"/>
  <c r="AT5" i="8"/>
  <c r="AU5" i="8"/>
  <c r="AV5" i="8"/>
  <c r="AW5" i="8"/>
  <c r="AX5" i="8"/>
  <c r="AY5" i="8"/>
  <c r="AP6" i="8"/>
  <c r="AQ6" i="8"/>
  <c r="AR6" i="8"/>
  <c r="AS6" i="8"/>
  <c r="AT6" i="8"/>
  <c r="AU6" i="8"/>
  <c r="AV6" i="8"/>
  <c r="AW6" i="8"/>
  <c r="AX6" i="8"/>
  <c r="AY6" i="8"/>
  <c r="AP7" i="8"/>
  <c r="AQ7" i="8"/>
  <c r="AR7" i="8"/>
  <c r="AS7" i="8"/>
  <c r="AT7" i="8"/>
  <c r="AU7" i="8"/>
  <c r="AV7" i="8"/>
  <c r="AW7" i="8"/>
  <c r="AX7" i="8"/>
  <c r="AY7" i="8"/>
  <c r="AP8" i="8"/>
  <c r="AQ8" i="8"/>
  <c r="AR8" i="8"/>
  <c r="AS8" i="8"/>
  <c r="AT8" i="8"/>
  <c r="AU8" i="8"/>
  <c r="AV8" i="8"/>
  <c r="AW8" i="8"/>
  <c r="AX8" i="8"/>
  <c r="AY8" i="8"/>
  <c r="AP9" i="8"/>
  <c r="AQ9" i="8"/>
  <c r="AR9" i="8"/>
  <c r="AS9" i="8"/>
  <c r="AT9" i="8"/>
  <c r="AU9" i="8"/>
  <c r="AV9" i="8"/>
  <c r="AW9" i="8"/>
  <c r="AX9" i="8"/>
  <c r="AY9" i="8"/>
  <c r="AP10" i="8"/>
  <c r="AQ10" i="8"/>
  <c r="AR10" i="8"/>
  <c r="AS10" i="8"/>
  <c r="AT10" i="8"/>
  <c r="AU10" i="8"/>
  <c r="AV10" i="8"/>
  <c r="AW10" i="8"/>
  <c r="AX10" i="8"/>
  <c r="AY10" i="8"/>
  <c r="AP11" i="8"/>
  <c r="AQ11" i="8"/>
  <c r="AR11" i="8"/>
  <c r="AS11" i="8"/>
  <c r="AT11" i="8"/>
  <c r="AU11" i="8"/>
  <c r="AV11" i="8"/>
  <c r="AW11" i="8"/>
  <c r="AX11" i="8"/>
  <c r="AY11" i="8"/>
  <c r="AP12" i="8"/>
  <c r="AQ12" i="8"/>
  <c r="AR12" i="8"/>
  <c r="AS12" i="8"/>
  <c r="AT12" i="8"/>
  <c r="AU12" i="8"/>
  <c r="AV12" i="8"/>
  <c r="AW12" i="8"/>
  <c r="AX12" i="8"/>
  <c r="AY12" i="8"/>
  <c r="AP13" i="8"/>
  <c r="AQ13" i="8"/>
  <c r="AR13" i="8"/>
  <c r="AS13" i="8"/>
  <c r="AT13" i="8"/>
  <c r="AU13" i="8"/>
  <c r="AV13" i="8"/>
  <c r="AW13" i="8"/>
  <c r="AX13" i="8"/>
  <c r="AY13" i="8"/>
  <c r="AP14" i="8"/>
  <c r="AQ14" i="8"/>
  <c r="AR14" i="8"/>
  <c r="AS14" i="8"/>
  <c r="AT14" i="8"/>
  <c r="AU14" i="8"/>
  <c r="AV14" i="8"/>
  <c r="AW14" i="8"/>
  <c r="AX14" i="8"/>
  <c r="AY14" i="8"/>
  <c r="AP15" i="8"/>
  <c r="AQ15" i="8"/>
  <c r="AR15" i="8"/>
  <c r="AS15" i="8"/>
  <c r="AT15" i="8"/>
  <c r="AU15" i="8"/>
  <c r="AV15" i="8"/>
  <c r="AW15" i="8"/>
  <c r="AX15" i="8"/>
  <c r="AY15" i="8"/>
  <c r="AP16" i="8"/>
  <c r="AQ16" i="8"/>
  <c r="AR16" i="8"/>
  <c r="AS16" i="8"/>
  <c r="AT16" i="8"/>
  <c r="AU16" i="8"/>
  <c r="AV16" i="8"/>
  <c r="AW16" i="8"/>
  <c r="AX16" i="8"/>
  <c r="AY16" i="8"/>
  <c r="AP17" i="8"/>
  <c r="AQ17" i="8"/>
  <c r="AR17" i="8"/>
  <c r="AS17" i="8"/>
  <c r="AT17" i="8"/>
  <c r="AU17" i="8"/>
  <c r="AV17" i="8"/>
  <c r="AW17" i="8"/>
  <c r="AX17" i="8"/>
  <c r="AY17" i="8"/>
  <c r="AP18" i="8"/>
  <c r="AQ18" i="8"/>
  <c r="AR18" i="8"/>
  <c r="AS18" i="8"/>
  <c r="AT18" i="8"/>
  <c r="AU18" i="8"/>
  <c r="AV18" i="8"/>
  <c r="AW18" i="8"/>
  <c r="AX18" i="8"/>
  <c r="AY18" i="8"/>
  <c r="AP19" i="8"/>
  <c r="AQ19" i="8"/>
  <c r="AR19" i="8"/>
  <c r="AS19" i="8"/>
  <c r="AT19" i="8"/>
  <c r="AU19" i="8"/>
  <c r="AV19" i="8"/>
  <c r="AW19" i="8"/>
  <c r="AX19" i="8"/>
  <c r="AY19" i="8"/>
  <c r="AP20" i="8"/>
  <c r="AQ20" i="8"/>
  <c r="AR20" i="8"/>
  <c r="AS20" i="8"/>
  <c r="AT20" i="8"/>
  <c r="AU20" i="8"/>
  <c r="AV20" i="8"/>
  <c r="AW20" i="8"/>
  <c r="AX20" i="8"/>
  <c r="AY20" i="8"/>
  <c r="AP21" i="8"/>
  <c r="AQ21" i="8"/>
  <c r="AR21" i="8"/>
  <c r="AS21" i="8"/>
  <c r="AT21" i="8"/>
  <c r="AU21" i="8"/>
  <c r="AV21" i="8"/>
  <c r="AW21" i="8"/>
  <c r="AX21" i="8"/>
  <c r="AY21" i="8"/>
  <c r="AP22" i="8"/>
  <c r="AQ22" i="8"/>
  <c r="AR22" i="8"/>
  <c r="AS22" i="8"/>
  <c r="AT22" i="8"/>
  <c r="AU22" i="8"/>
  <c r="AV22" i="8"/>
  <c r="AW22" i="8"/>
  <c r="AX22" i="8"/>
  <c r="AY22" i="8"/>
  <c r="AP23" i="8"/>
  <c r="AQ23" i="8"/>
  <c r="AR23" i="8"/>
  <c r="AS23" i="8"/>
  <c r="AT23" i="8"/>
  <c r="AU23" i="8"/>
  <c r="AV23" i="8"/>
  <c r="AW23" i="8"/>
  <c r="AX23" i="8"/>
  <c r="AY23" i="8"/>
  <c r="AP24" i="8"/>
  <c r="AQ24" i="8"/>
  <c r="AR24" i="8"/>
  <c r="AS24" i="8"/>
  <c r="AT24" i="8"/>
  <c r="AU24" i="8"/>
  <c r="AV24" i="8"/>
  <c r="AW24" i="8"/>
  <c r="AX24" i="8"/>
  <c r="AY24" i="8"/>
  <c r="AP25" i="8"/>
  <c r="AQ25" i="8"/>
  <c r="AR25" i="8"/>
  <c r="AS25" i="8"/>
  <c r="AT25" i="8"/>
  <c r="AU25" i="8"/>
  <c r="AV25" i="8"/>
  <c r="AW25" i="8"/>
  <c r="AX25" i="8"/>
  <c r="AY25" i="8"/>
  <c r="AP26" i="8"/>
  <c r="AQ26" i="8"/>
  <c r="AR26" i="8"/>
  <c r="AS26" i="8"/>
  <c r="AT26" i="8"/>
  <c r="AU26" i="8"/>
  <c r="AV26" i="8"/>
  <c r="AW26" i="8"/>
  <c r="AX26" i="8"/>
  <c r="AY26" i="8"/>
  <c r="AP27" i="8"/>
  <c r="AQ27" i="8"/>
  <c r="AR27" i="8"/>
  <c r="AS27" i="8"/>
  <c r="AT27" i="8"/>
  <c r="AU27" i="8"/>
  <c r="AV27" i="8"/>
  <c r="AW27" i="8"/>
  <c r="AX27" i="8"/>
  <c r="AY27" i="8"/>
  <c r="AP28" i="8"/>
  <c r="AQ28" i="8"/>
  <c r="AR28" i="8"/>
  <c r="AS28" i="8"/>
  <c r="AT28" i="8"/>
  <c r="AU28" i="8"/>
  <c r="AV28" i="8"/>
  <c r="AW28" i="8"/>
  <c r="AX28" i="8"/>
  <c r="AY28" i="8"/>
  <c r="AP29" i="8"/>
  <c r="AQ29" i="8"/>
  <c r="AR29" i="8"/>
  <c r="AS29" i="8"/>
  <c r="AT29" i="8"/>
  <c r="AU29" i="8"/>
  <c r="AV29" i="8"/>
  <c r="AW29" i="8"/>
  <c r="AX29" i="8"/>
  <c r="AY29" i="8"/>
  <c r="AP30" i="8"/>
  <c r="AQ30" i="8"/>
  <c r="AR30" i="8"/>
  <c r="AS30" i="8"/>
  <c r="AT30" i="8"/>
  <c r="AU30" i="8"/>
  <c r="AV30" i="8"/>
  <c r="AW30" i="8"/>
  <c r="AX30" i="8"/>
  <c r="AY30" i="8"/>
  <c r="AP31" i="8"/>
  <c r="AQ31" i="8"/>
  <c r="AR31" i="8"/>
  <c r="AS31" i="8"/>
  <c r="AT31" i="8"/>
  <c r="AU31" i="8"/>
  <c r="AV31" i="8"/>
  <c r="AW31" i="8"/>
  <c r="AX31" i="8"/>
  <c r="AY31" i="8"/>
  <c r="AP32" i="8"/>
  <c r="AQ32" i="8"/>
  <c r="AR32" i="8"/>
  <c r="AS32" i="8"/>
  <c r="AT32" i="8"/>
  <c r="AU32" i="8"/>
  <c r="AV32" i="8"/>
  <c r="AW32" i="8"/>
  <c r="AX32" i="8"/>
  <c r="AY32" i="8"/>
  <c r="AP33" i="8"/>
  <c r="AQ33" i="8"/>
  <c r="AR33" i="8"/>
  <c r="AS33" i="8"/>
  <c r="AT33" i="8"/>
  <c r="AU33" i="8"/>
  <c r="AV33" i="8"/>
  <c r="AW33" i="8"/>
  <c r="AX33" i="8"/>
  <c r="AY33" i="8"/>
  <c r="AP34" i="8"/>
  <c r="AQ34" i="8"/>
  <c r="AR34" i="8"/>
  <c r="AS34" i="8"/>
  <c r="AT34" i="8"/>
  <c r="AU34" i="8"/>
  <c r="AV34" i="8"/>
  <c r="AW34" i="8"/>
  <c r="AX34" i="8"/>
  <c r="AY34" i="8"/>
  <c r="AP35" i="8"/>
  <c r="AQ35" i="8"/>
  <c r="AR35" i="8"/>
  <c r="AS35" i="8"/>
  <c r="AT35" i="8"/>
  <c r="AU35" i="8"/>
  <c r="AV35" i="8"/>
  <c r="AW35" i="8"/>
  <c r="AX35" i="8"/>
  <c r="AY35" i="8"/>
  <c r="AP36" i="8"/>
  <c r="AQ36" i="8"/>
  <c r="AR36" i="8"/>
  <c r="AS36" i="8"/>
  <c r="AT36" i="8"/>
  <c r="AU36" i="8"/>
  <c r="AV36" i="8"/>
  <c r="AW36" i="8"/>
  <c r="AX36" i="8"/>
  <c r="AY36" i="8"/>
  <c r="AP37" i="8"/>
  <c r="AQ37" i="8"/>
  <c r="AR37" i="8"/>
  <c r="AS37" i="8"/>
  <c r="AT37" i="8"/>
  <c r="AU37" i="8"/>
  <c r="AV37" i="8"/>
  <c r="AW37" i="8"/>
  <c r="AX37" i="8"/>
  <c r="AY37" i="8"/>
  <c r="AP38" i="8"/>
  <c r="AQ38" i="8"/>
  <c r="AR38" i="8"/>
  <c r="AS38" i="8"/>
  <c r="AT38" i="8"/>
  <c r="AU38" i="8"/>
  <c r="AV38" i="8"/>
  <c r="AW38" i="8"/>
  <c r="AX38" i="8"/>
  <c r="AY38" i="8"/>
  <c r="AP39" i="8"/>
  <c r="AQ39" i="8"/>
  <c r="AR39" i="8"/>
  <c r="AS39" i="8"/>
  <c r="AT39" i="8"/>
  <c r="AU39" i="8"/>
  <c r="AV39" i="8"/>
  <c r="AW39" i="8"/>
  <c r="AX39" i="8"/>
  <c r="AY39" i="8"/>
  <c r="AP40" i="8"/>
  <c r="AQ40" i="8"/>
  <c r="AR40" i="8"/>
  <c r="AS40" i="8"/>
  <c r="AT40" i="8"/>
  <c r="AU40" i="8"/>
  <c r="AV40" i="8"/>
  <c r="AW40" i="8"/>
  <c r="AX40" i="8"/>
  <c r="AY40" i="8"/>
  <c r="AP41" i="8"/>
  <c r="AQ41" i="8"/>
  <c r="AR41" i="8"/>
  <c r="AS41" i="8"/>
  <c r="AT41" i="8"/>
  <c r="AU41" i="8"/>
  <c r="AV41" i="8"/>
  <c r="AW41" i="8"/>
  <c r="AX41" i="8"/>
  <c r="AY41" i="8"/>
  <c r="AP42" i="8"/>
  <c r="AQ42" i="8"/>
  <c r="AR42" i="8"/>
  <c r="AS42" i="8"/>
  <c r="AT42" i="8"/>
  <c r="AU42" i="8"/>
  <c r="AV42" i="8"/>
  <c r="AW42" i="8"/>
  <c r="AX42" i="8"/>
  <c r="AY42" i="8"/>
  <c r="AP43" i="8"/>
  <c r="AQ43" i="8"/>
  <c r="AR43" i="8"/>
  <c r="AS43" i="8"/>
  <c r="AT43" i="8"/>
  <c r="AU43" i="8"/>
  <c r="AV43" i="8"/>
  <c r="AW43" i="8"/>
  <c r="AX43" i="8"/>
  <c r="AY43" i="8"/>
  <c r="AP44" i="8"/>
  <c r="AQ44" i="8"/>
  <c r="AR44" i="8"/>
  <c r="AS44" i="8"/>
  <c r="AT44" i="8"/>
  <c r="AU44" i="8"/>
  <c r="AV44" i="8"/>
  <c r="AW44" i="8"/>
  <c r="AX44" i="8"/>
  <c r="AY44" i="8"/>
  <c r="AP45" i="8"/>
  <c r="AQ45" i="8"/>
  <c r="AR45" i="8"/>
  <c r="AS45" i="8"/>
  <c r="AT45" i="8"/>
  <c r="AU45" i="8"/>
  <c r="AV45" i="8"/>
  <c r="AW45" i="8"/>
  <c r="AX45" i="8"/>
  <c r="AY45" i="8"/>
  <c r="AP46" i="8"/>
  <c r="AQ46" i="8"/>
  <c r="AR46" i="8"/>
  <c r="AS46" i="8"/>
  <c r="AT46" i="8"/>
  <c r="AU46" i="8"/>
  <c r="AV46" i="8"/>
  <c r="AW46" i="8"/>
  <c r="AX46" i="8"/>
  <c r="AY46" i="8"/>
  <c r="AP47" i="8"/>
  <c r="AQ47" i="8"/>
  <c r="AR47" i="8"/>
  <c r="AS47" i="8"/>
  <c r="AT47" i="8"/>
  <c r="AU47" i="8"/>
  <c r="AV47" i="8"/>
  <c r="AW47" i="8"/>
  <c r="AX47" i="8"/>
  <c r="AY47" i="8"/>
  <c r="AP48" i="8"/>
  <c r="AQ48" i="8"/>
  <c r="AR48" i="8"/>
  <c r="AS48" i="8"/>
  <c r="AT48" i="8"/>
  <c r="AU48" i="8"/>
  <c r="AV48" i="8"/>
  <c r="AW48" i="8"/>
  <c r="AX48" i="8"/>
  <c r="AY48" i="8"/>
  <c r="AP49" i="8"/>
  <c r="AQ49" i="8"/>
  <c r="AR49" i="8"/>
  <c r="AS49" i="8"/>
  <c r="AT49" i="8"/>
  <c r="AU49" i="8"/>
  <c r="AV49" i="8"/>
  <c r="AW49" i="8"/>
  <c r="AX49" i="8"/>
  <c r="AY49" i="8"/>
  <c r="AP50" i="8"/>
  <c r="AQ50" i="8"/>
  <c r="AR50" i="8"/>
  <c r="AS50" i="8"/>
  <c r="AT50" i="8"/>
  <c r="AU50" i="8"/>
  <c r="AV50" i="8"/>
  <c r="AW50" i="8"/>
  <c r="AX50" i="8"/>
  <c r="AY50" i="8"/>
  <c r="AP51" i="8"/>
  <c r="AQ51" i="8"/>
  <c r="AR51" i="8"/>
  <c r="AS51" i="8"/>
  <c r="AT51" i="8"/>
  <c r="AU51" i="8"/>
  <c r="AV51" i="8"/>
  <c r="AW51" i="8"/>
  <c r="AX51" i="8"/>
  <c r="AY51" i="8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2" i="8"/>
  <c r="D14" i="4" l="1"/>
  <c r="B14" i="4" s="1"/>
  <c r="E14" i="4"/>
  <c r="F14" i="4"/>
  <c r="G14" i="4"/>
  <c r="V14" i="4" s="1"/>
  <c r="H14" i="4"/>
  <c r="D15" i="4"/>
  <c r="E15" i="4"/>
  <c r="F15" i="4"/>
  <c r="G15" i="4"/>
  <c r="H15" i="4"/>
  <c r="D16" i="4"/>
  <c r="E16" i="4"/>
  <c r="F16" i="4"/>
  <c r="G16" i="4"/>
  <c r="U16" i="4" s="1"/>
  <c r="H16" i="4"/>
  <c r="D17" i="4"/>
  <c r="E17" i="4"/>
  <c r="F17" i="4"/>
  <c r="G17" i="4"/>
  <c r="H17" i="4"/>
  <c r="D18" i="4"/>
  <c r="E18" i="4"/>
  <c r="F18" i="4"/>
  <c r="G18" i="4"/>
  <c r="U18" i="4" s="1"/>
  <c r="H18" i="4"/>
  <c r="D19" i="4"/>
  <c r="E19" i="4"/>
  <c r="F19" i="4"/>
  <c r="G19" i="4"/>
  <c r="Y19" i="4" s="1"/>
  <c r="H19" i="4"/>
  <c r="D20" i="4"/>
  <c r="E20" i="4"/>
  <c r="F20" i="4"/>
  <c r="G20" i="4"/>
  <c r="H20" i="4"/>
  <c r="D21" i="4"/>
  <c r="E21" i="4"/>
  <c r="F21" i="4"/>
  <c r="G21" i="4"/>
  <c r="U21" i="4" s="1"/>
  <c r="H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Y24" i="4" s="1"/>
  <c r="H24" i="4"/>
  <c r="D25" i="4"/>
  <c r="E25" i="4"/>
  <c r="F25" i="4"/>
  <c r="G25" i="4"/>
  <c r="H25" i="4"/>
  <c r="D26" i="4"/>
  <c r="E26" i="4"/>
  <c r="F26" i="4"/>
  <c r="G26" i="4"/>
  <c r="U26" i="4" s="1"/>
  <c r="H26" i="4"/>
  <c r="D27" i="4"/>
  <c r="E27" i="4"/>
  <c r="F27" i="4"/>
  <c r="G27" i="4"/>
  <c r="W27" i="4" s="1"/>
  <c r="H27" i="4"/>
  <c r="D28" i="4"/>
  <c r="E28" i="4"/>
  <c r="F28" i="4"/>
  <c r="G28" i="4"/>
  <c r="H28" i="4"/>
  <c r="D29" i="4"/>
  <c r="E29" i="4"/>
  <c r="F29" i="4"/>
  <c r="G29" i="4"/>
  <c r="U29" i="4" s="1"/>
  <c r="H29" i="4"/>
  <c r="D30" i="4"/>
  <c r="E30" i="4"/>
  <c r="F30" i="4"/>
  <c r="G30" i="4"/>
  <c r="H30" i="4"/>
  <c r="D31" i="4"/>
  <c r="E31" i="4"/>
  <c r="F31" i="4"/>
  <c r="G31" i="4"/>
  <c r="H31" i="4"/>
  <c r="D32" i="4"/>
  <c r="E32" i="4"/>
  <c r="F32" i="4"/>
  <c r="G32" i="4"/>
  <c r="W32" i="4" s="1"/>
  <c r="H32" i="4"/>
  <c r="D33" i="4"/>
  <c r="E33" i="4"/>
  <c r="F33" i="4"/>
  <c r="G33" i="4"/>
  <c r="H33" i="4"/>
  <c r="D34" i="4"/>
  <c r="E34" i="4"/>
  <c r="F34" i="4"/>
  <c r="G34" i="4"/>
  <c r="U34" i="4" s="1"/>
  <c r="H34" i="4"/>
  <c r="D35" i="4"/>
  <c r="E35" i="4"/>
  <c r="F35" i="4"/>
  <c r="G35" i="4"/>
  <c r="U35" i="4" s="1"/>
  <c r="H35" i="4"/>
  <c r="D36" i="4"/>
  <c r="E36" i="4"/>
  <c r="F36" i="4"/>
  <c r="G36" i="4"/>
  <c r="H36" i="4"/>
  <c r="D37" i="4"/>
  <c r="E37" i="4"/>
  <c r="F37" i="4"/>
  <c r="G37" i="4"/>
  <c r="U37" i="4" s="1"/>
  <c r="H37" i="4"/>
  <c r="D38" i="4"/>
  <c r="E38" i="4"/>
  <c r="F38" i="4"/>
  <c r="G38" i="4"/>
  <c r="H38" i="4"/>
  <c r="D39" i="4"/>
  <c r="E39" i="4"/>
  <c r="F39" i="4"/>
  <c r="G39" i="4"/>
  <c r="H39" i="4"/>
  <c r="D40" i="4"/>
  <c r="E40" i="4"/>
  <c r="F40" i="4"/>
  <c r="G40" i="4"/>
  <c r="U40" i="4" s="1"/>
  <c r="H40" i="4"/>
  <c r="D41" i="4"/>
  <c r="E41" i="4"/>
  <c r="F41" i="4"/>
  <c r="G41" i="4"/>
  <c r="H41" i="4"/>
  <c r="D42" i="4"/>
  <c r="E42" i="4"/>
  <c r="F42" i="4"/>
  <c r="G42" i="4"/>
  <c r="U42" i="4" s="1"/>
  <c r="H42" i="4"/>
  <c r="D43" i="4"/>
  <c r="E43" i="4"/>
  <c r="F43" i="4"/>
  <c r="G43" i="4"/>
  <c r="U43" i="4" s="1"/>
  <c r="H43" i="4"/>
  <c r="D44" i="4"/>
  <c r="E44" i="4"/>
  <c r="F44" i="4"/>
  <c r="G44" i="4"/>
  <c r="H44" i="4"/>
  <c r="D45" i="4"/>
  <c r="E45" i="4"/>
  <c r="F45" i="4"/>
  <c r="G45" i="4"/>
  <c r="U45" i="4" s="1"/>
  <c r="H45" i="4"/>
  <c r="D46" i="4"/>
  <c r="E46" i="4"/>
  <c r="F46" i="4"/>
  <c r="G46" i="4"/>
  <c r="H46" i="4"/>
  <c r="D47" i="4"/>
  <c r="E47" i="4"/>
  <c r="F47" i="4"/>
  <c r="G47" i="4"/>
  <c r="H47" i="4"/>
  <c r="D48" i="4"/>
  <c r="E48" i="4"/>
  <c r="F48" i="4"/>
  <c r="G48" i="4"/>
  <c r="U48" i="4" s="1"/>
  <c r="H48" i="4"/>
  <c r="D49" i="4"/>
  <c r="E49" i="4"/>
  <c r="F49" i="4"/>
  <c r="G49" i="4"/>
  <c r="H49" i="4"/>
  <c r="D50" i="4"/>
  <c r="E50" i="4"/>
  <c r="F50" i="4"/>
  <c r="G50" i="4"/>
  <c r="U50" i="4" s="1"/>
  <c r="H50" i="4"/>
  <c r="D51" i="4"/>
  <c r="E51" i="4"/>
  <c r="F51" i="4"/>
  <c r="G51" i="4"/>
  <c r="Y51" i="4" s="1"/>
  <c r="H51" i="4"/>
  <c r="D52" i="4"/>
  <c r="E52" i="4"/>
  <c r="F52" i="4"/>
  <c r="G52" i="4"/>
  <c r="H52" i="4"/>
  <c r="D53" i="4"/>
  <c r="E53" i="4"/>
  <c r="F53" i="4"/>
  <c r="G53" i="4"/>
  <c r="U53" i="4" s="1"/>
  <c r="H53" i="4"/>
  <c r="D54" i="4"/>
  <c r="E54" i="4"/>
  <c r="F54" i="4"/>
  <c r="G54" i="4"/>
  <c r="H54" i="4"/>
  <c r="D55" i="4"/>
  <c r="E55" i="4"/>
  <c r="F55" i="4"/>
  <c r="G55" i="4"/>
  <c r="H55" i="4"/>
  <c r="D56" i="4"/>
  <c r="E56" i="4"/>
  <c r="F56" i="4"/>
  <c r="G56" i="4"/>
  <c r="Y56" i="4" s="1"/>
  <c r="H56" i="4"/>
  <c r="D57" i="4"/>
  <c r="E57" i="4"/>
  <c r="F57" i="4"/>
  <c r="G57" i="4"/>
  <c r="H57" i="4"/>
  <c r="D58" i="4"/>
  <c r="E58" i="4"/>
  <c r="F58" i="4"/>
  <c r="G58" i="4"/>
  <c r="U58" i="4" s="1"/>
  <c r="H58" i="4"/>
  <c r="D59" i="4"/>
  <c r="E59" i="4"/>
  <c r="F59" i="4"/>
  <c r="G59" i="4"/>
  <c r="W59" i="4" s="1"/>
  <c r="H59" i="4"/>
  <c r="D60" i="4"/>
  <c r="E60" i="4"/>
  <c r="F60" i="4"/>
  <c r="G60" i="4"/>
  <c r="H60" i="4"/>
  <c r="D61" i="4"/>
  <c r="E61" i="4"/>
  <c r="F61" i="4"/>
  <c r="G61" i="4"/>
  <c r="U61" i="4" s="1"/>
  <c r="H61" i="4"/>
  <c r="D62" i="4"/>
  <c r="E62" i="4"/>
  <c r="F62" i="4"/>
  <c r="G62" i="4"/>
  <c r="H62" i="4"/>
  <c r="D14" i="6"/>
  <c r="E14" i="6"/>
  <c r="F14" i="6"/>
  <c r="G14" i="6"/>
  <c r="N14" i="6"/>
  <c r="D15" i="6"/>
  <c r="E15" i="6"/>
  <c r="F15" i="6"/>
  <c r="G15" i="6"/>
  <c r="N15" i="6"/>
  <c r="D16" i="6"/>
  <c r="E16" i="6"/>
  <c r="F16" i="6"/>
  <c r="G16" i="6"/>
  <c r="N16" i="6"/>
  <c r="D17" i="6"/>
  <c r="E17" i="6"/>
  <c r="F17" i="6"/>
  <c r="G17" i="6"/>
  <c r="N17" i="6"/>
  <c r="D18" i="6"/>
  <c r="E18" i="6"/>
  <c r="F18" i="6"/>
  <c r="G18" i="6"/>
  <c r="N18" i="6"/>
  <c r="D19" i="6"/>
  <c r="E19" i="6"/>
  <c r="F19" i="6"/>
  <c r="G19" i="6"/>
  <c r="N19" i="6"/>
  <c r="D20" i="6"/>
  <c r="E20" i="6"/>
  <c r="F20" i="6"/>
  <c r="G20" i="6"/>
  <c r="N20" i="6"/>
  <c r="D21" i="6"/>
  <c r="E21" i="6"/>
  <c r="F21" i="6"/>
  <c r="G21" i="6"/>
  <c r="N21" i="6"/>
  <c r="D22" i="6"/>
  <c r="E22" i="6"/>
  <c r="F22" i="6"/>
  <c r="G22" i="6"/>
  <c r="N22" i="6"/>
  <c r="D23" i="6"/>
  <c r="E23" i="6"/>
  <c r="F23" i="6"/>
  <c r="G23" i="6"/>
  <c r="N23" i="6"/>
  <c r="D24" i="6"/>
  <c r="E24" i="6"/>
  <c r="F24" i="6"/>
  <c r="G24" i="6"/>
  <c r="N24" i="6"/>
  <c r="D25" i="6"/>
  <c r="E25" i="6"/>
  <c r="F25" i="6"/>
  <c r="G25" i="6"/>
  <c r="N25" i="6"/>
  <c r="D26" i="6"/>
  <c r="E26" i="6"/>
  <c r="F26" i="6"/>
  <c r="G26" i="6"/>
  <c r="N26" i="6"/>
  <c r="D27" i="6"/>
  <c r="E27" i="6"/>
  <c r="F27" i="6"/>
  <c r="G27" i="6"/>
  <c r="N27" i="6"/>
  <c r="D28" i="6"/>
  <c r="E28" i="6"/>
  <c r="F28" i="6"/>
  <c r="G28" i="6"/>
  <c r="N28" i="6"/>
  <c r="D29" i="6"/>
  <c r="E29" i="6"/>
  <c r="F29" i="6"/>
  <c r="G29" i="6"/>
  <c r="N29" i="6"/>
  <c r="D30" i="6"/>
  <c r="E30" i="6"/>
  <c r="F30" i="6"/>
  <c r="G30" i="6"/>
  <c r="N30" i="6"/>
  <c r="D31" i="6"/>
  <c r="E31" i="6"/>
  <c r="F31" i="6"/>
  <c r="G31" i="6"/>
  <c r="N31" i="6"/>
  <c r="D32" i="6"/>
  <c r="E32" i="6"/>
  <c r="F32" i="6"/>
  <c r="G32" i="6"/>
  <c r="N32" i="6"/>
  <c r="D33" i="6"/>
  <c r="E33" i="6"/>
  <c r="F33" i="6"/>
  <c r="G33" i="6"/>
  <c r="N33" i="6"/>
  <c r="D34" i="6"/>
  <c r="E34" i="6"/>
  <c r="F34" i="6"/>
  <c r="G34" i="6"/>
  <c r="N34" i="6"/>
  <c r="D35" i="6"/>
  <c r="E35" i="6"/>
  <c r="F35" i="6"/>
  <c r="G35" i="6"/>
  <c r="N35" i="6"/>
  <c r="D36" i="6"/>
  <c r="E36" i="6"/>
  <c r="F36" i="6"/>
  <c r="G36" i="6"/>
  <c r="N36" i="6"/>
  <c r="D37" i="6"/>
  <c r="E37" i="6"/>
  <c r="F37" i="6"/>
  <c r="G37" i="6"/>
  <c r="N37" i="6"/>
  <c r="D38" i="6"/>
  <c r="E38" i="6"/>
  <c r="F38" i="6"/>
  <c r="G38" i="6"/>
  <c r="N38" i="6"/>
  <c r="D39" i="6"/>
  <c r="E39" i="6"/>
  <c r="F39" i="6"/>
  <c r="G39" i="6"/>
  <c r="N39" i="6"/>
  <c r="D40" i="6"/>
  <c r="E40" i="6"/>
  <c r="F40" i="6"/>
  <c r="G40" i="6"/>
  <c r="N40" i="6"/>
  <c r="D41" i="6"/>
  <c r="E41" i="6"/>
  <c r="F41" i="6"/>
  <c r="G41" i="6"/>
  <c r="N41" i="6"/>
  <c r="D42" i="6"/>
  <c r="E42" i="6"/>
  <c r="F42" i="6"/>
  <c r="G42" i="6"/>
  <c r="N42" i="6"/>
  <c r="D43" i="6"/>
  <c r="E43" i="6"/>
  <c r="F43" i="6"/>
  <c r="G43" i="6"/>
  <c r="N43" i="6"/>
  <c r="D44" i="6"/>
  <c r="E44" i="6"/>
  <c r="F44" i="6"/>
  <c r="G44" i="6"/>
  <c r="N44" i="6"/>
  <c r="D45" i="6"/>
  <c r="E45" i="6"/>
  <c r="F45" i="6"/>
  <c r="G45" i="6"/>
  <c r="N45" i="6"/>
  <c r="D46" i="6"/>
  <c r="E46" i="6"/>
  <c r="F46" i="6"/>
  <c r="G46" i="6"/>
  <c r="N46" i="6"/>
  <c r="D47" i="6"/>
  <c r="E47" i="6"/>
  <c r="F47" i="6"/>
  <c r="G47" i="6"/>
  <c r="N47" i="6"/>
  <c r="D48" i="6"/>
  <c r="E48" i="6"/>
  <c r="F48" i="6"/>
  <c r="G48" i="6"/>
  <c r="N48" i="6"/>
  <c r="D49" i="6"/>
  <c r="E49" i="6"/>
  <c r="F49" i="6"/>
  <c r="G49" i="6"/>
  <c r="N49" i="6"/>
  <c r="D50" i="6"/>
  <c r="E50" i="6"/>
  <c r="F50" i="6"/>
  <c r="G50" i="6"/>
  <c r="N50" i="6"/>
  <c r="D51" i="6"/>
  <c r="E51" i="6"/>
  <c r="F51" i="6"/>
  <c r="G51" i="6"/>
  <c r="N51" i="6"/>
  <c r="D52" i="6"/>
  <c r="E52" i="6"/>
  <c r="F52" i="6"/>
  <c r="G52" i="6"/>
  <c r="N52" i="6"/>
  <c r="D53" i="6"/>
  <c r="E53" i="6"/>
  <c r="F53" i="6"/>
  <c r="G53" i="6"/>
  <c r="N53" i="6"/>
  <c r="D54" i="6"/>
  <c r="E54" i="6"/>
  <c r="F54" i="6"/>
  <c r="G54" i="6"/>
  <c r="N54" i="6"/>
  <c r="D55" i="6"/>
  <c r="E55" i="6"/>
  <c r="F55" i="6"/>
  <c r="G55" i="6"/>
  <c r="N55" i="6"/>
  <c r="D56" i="6"/>
  <c r="E56" i="6"/>
  <c r="F56" i="6"/>
  <c r="G56" i="6"/>
  <c r="N56" i="6"/>
  <c r="D57" i="6"/>
  <c r="E57" i="6"/>
  <c r="F57" i="6"/>
  <c r="G57" i="6"/>
  <c r="N57" i="6"/>
  <c r="D58" i="6"/>
  <c r="E58" i="6"/>
  <c r="F58" i="6"/>
  <c r="G58" i="6"/>
  <c r="N58" i="6"/>
  <c r="D59" i="6"/>
  <c r="E59" i="6"/>
  <c r="F59" i="6"/>
  <c r="G59" i="6"/>
  <c r="N59" i="6"/>
  <c r="D60" i="6"/>
  <c r="E60" i="6"/>
  <c r="F60" i="6"/>
  <c r="G60" i="6"/>
  <c r="N60" i="6"/>
  <c r="D61" i="6"/>
  <c r="E61" i="6"/>
  <c r="F61" i="6"/>
  <c r="G61" i="6"/>
  <c r="N61" i="6"/>
  <c r="D62" i="6"/>
  <c r="E62" i="6"/>
  <c r="F62" i="6"/>
  <c r="G62" i="6"/>
  <c r="N62" i="6"/>
  <c r="D14" i="7"/>
  <c r="G14" i="7"/>
  <c r="L14" i="7" s="1"/>
  <c r="H14" i="7"/>
  <c r="D15" i="7"/>
  <c r="G15" i="7"/>
  <c r="L15" i="7" s="1"/>
  <c r="H15" i="7"/>
  <c r="D16" i="7"/>
  <c r="G16" i="7"/>
  <c r="L16" i="7" s="1"/>
  <c r="H16" i="7"/>
  <c r="D17" i="7"/>
  <c r="G17" i="7"/>
  <c r="L17" i="7" s="1"/>
  <c r="H17" i="7"/>
  <c r="D18" i="7"/>
  <c r="G18" i="7"/>
  <c r="L18" i="7" s="1"/>
  <c r="H18" i="7"/>
  <c r="D19" i="7"/>
  <c r="G19" i="7"/>
  <c r="L19" i="7" s="1"/>
  <c r="H19" i="7"/>
  <c r="D20" i="7"/>
  <c r="G20" i="7"/>
  <c r="L20" i="7" s="1"/>
  <c r="H20" i="7"/>
  <c r="D21" i="7"/>
  <c r="G21" i="7"/>
  <c r="L21" i="7" s="1"/>
  <c r="H21" i="7"/>
  <c r="D22" i="7"/>
  <c r="G22" i="7"/>
  <c r="L22" i="7" s="1"/>
  <c r="H22" i="7"/>
  <c r="D23" i="7"/>
  <c r="G23" i="7"/>
  <c r="L23" i="7" s="1"/>
  <c r="H23" i="7"/>
  <c r="D24" i="7"/>
  <c r="G24" i="7"/>
  <c r="L24" i="7" s="1"/>
  <c r="H24" i="7"/>
  <c r="D25" i="7"/>
  <c r="G25" i="7"/>
  <c r="L25" i="7" s="1"/>
  <c r="H25" i="7"/>
  <c r="D26" i="7"/>
  <c r="G26" i="7"/>
  <c r="L26" i="7" s="1"/>
  <c r="H26" i="7"/>
  <c r="D27" i="7"/>
  <c r="G27" i="7"/>
  <c r="L27" i="7" s="1"/>
  <c r="H27" i="7"/>
  <c r="D28" i="7"/>
  <c r="G28" i="7"/>
  <c r="L28" i="7" s="1"/>
  <c r="H28" i="7"/>
  <c r="D29" i="7"/>
  <c r="G29" i="7"/>
  <c r="L29" i="7" s="1"/>
  <c r="H29" i="7"/>
  <c r="D30" i="7"/>
  <c r="G30" i="7"/>
  <c r="L30" i="7" s="1"/>
  <c r="H30" i="7"/>
  <c r="D31" i="7"/>
  <c r="G31" i="7"/>
  <c r="L31" i="7" s="1"/>
  <c r="H31" i="7"/>
  <c r="D32" i="7"/>
  <c r="G32" i="7"/>
  <c r="L32" i="7" s="1"/>
  <c r="H32" i="7"/>
  <c r="D33" i="7"/>
  <c r="G33" i="7"/>
  <c r="L33" i="7" s="1"/>
  <c r="H33" i="7"/>
  <c r="D34" i="7"/>
  <c r="G34" i="7"/>
  <c r="L34" i="7" s="1"/>
  <c r="H34" i="7"/>
  <c r="D35" i="7"/>
  <c r="G35" i="7"/>
  <c r="L35" i="7" s="1"/>
  <c r="H35" i="7"/>
  <c r="D36" i="7"/>
  <c r="G36" i="7"/>
  <c r="L36" i="7" s="1"/>
  <c r="H36" i="7"/>
  <c r="D37" i="7"/>
  <c r="G37" i="7"/>
  <c r="L37" i="7" s="1"/>
  <c r="H37" i="7"/>
  <c r="D38" i="7"/>
  <c r="G38" i="7"/>
  <c r="L38" i="7" s="1"/>
  <c r="H38" i="7"/>
  <c r="D39" i="7"/>
  <c r="G39" i="7"/>
  <c r="L39" i="7" s="1"/>
  <c r="H39" i="7"/>
  <c r="D40" i="7"/>
  <c r="G40" i="7"/>
  <c r="L40" i="7" s="1"/>
  <c r="H40" i="7"/>
  <c r="D41" i="7"/>
  <c r="G41" i="7"/>
  <c r="L41" i="7" s="1"/>
  <c r="H41" i="7"/>
  <c r="D42" i="7"/>
  <c r="G42" i="7"/>
  <c r="L42" i="7" s="1"/>
  <c r="H42" i="7"/>
  <c r="D43" i="7"/>
  <c r="G43" i="7"/>
  <c r="L43" i="7" s="1"/>
  <c r="H43" i="7"/>
  <c r="D44" i="7"/>
  <c r="G44" i="7"/>
  <c r="L44" i="7" s="1"/>
  <c r="H44" i="7"/>
  <c r="D45" i="7"/>
  <c r="G45" i="7"/>
  <c r="L45" i="7" s="1"/>
  <c r="H45" i="7"/>
  <c r="D46" i="7"/>
  <c r="G46" i="7"/>
  <c r="L46" i="7" s="1"/>
  <c r="H46" i="7"/>
  <c r="D47" i="7"/>
  <c r="G47" i="7"/>
  <c r="L47" i="7" s="1"/>
  <c r="H47" i="7"/>
  <c r="D48" i="7"/>
  <c r="G48" i="7"/>
  <c r="L48" i="7" s="1"/>
  <c r="H48" i="7"/>
  <c r="D49" i="7"/>
  <c r="G49" i="7"/>
  <c r="L49" i="7" s="1"/>
  <c r="H49" i="7"/>
  <c r="D50" i="7"/>
  <c r="G50" i="7"/>
  <c r="L50" i="7" s="1"/>
  <c r="H50" i="7"/>
  <c r="D51" i="7"/>
  <c r="G51" i="7"/>
  <c r="L51" i="7" s="1"/>
  <c r="H51" i="7"/>
  <c r="D52" i="7"/>
  <c r="G52" i="7"/>
  <c r="L52" i="7" s="1"/>
  <c r="H52" i="7"/>
  <c r="D53" i="7"/>
  <c r="G53" i="7"/>
  <c r="L53" i="7" s="1"/>
  <c r="H53" i="7"/>
  <c r="D54" i="7"/>
  <c r="G54" i="7"/>
  <c r="L54" i="7" s="1"/>
  <c r="H54" i="7"/>
  <c r="D55" i="7"/>
  <c r="G55" i="7"/>
  <c r="L55" i="7" s="1"/>
  <c r="H55" i="7"/>
  <c r="D56" i="7"/>
  <c r="G56" i="7"/>
  <c r="L56" i="7" s="1"/>
  <c r="H56" i="7"/>
  <c r="D57" i="7"/>
  <c r="G57" i="7"/>
  <c r="L57" i="7" s="1"/>
  <c r="H57" i="7"/>
  <c r="D58" i="7"/>
  <c r="G58" i="7"/>
  <c r="L58" i="7" s="1"/>
  <c r="H58" i="7"/>
  <c r="D59" i="7"/>
  <c r="G59" i="7"/>
  <c r="L59" i="7" s="1"/>
  <c r="H59" i="7"/>
  <c r="D60" i="7"/>
  <c r="G60" i="7"/>
  <c r="L60" i="7" s="1"/>
  <c r="H60" i="7"/>
  <c r="D61" i="7"/>
  <c r="G61" i="7"/>
  <c r="L61" i="7" s="1"/>
  <c r="H61" i="7"/>
  <c r="D62" i="7"/>
  <c r="G62" i="7"/>
  <c r="L62" i="7" s="1"/>
  <c r="H62" i="7"/>
  <c r="H13" i="7"/>
  <c r="U15" i="4"/>
  <c r="V15" i="4"/>
  <c r="W15" i="4"/>
  <c r="X15" i="4"/>
  <c r="Y15" i="4"/>
  <c r="X16" i="4"/>
  <c r="Y16" i="4"/>
  <c r="U17" i="4"/>
  <c r="V17" i="4"/>
  <c r="W17" i="4"/>
  <c r="X17" i="4"/>
  <c r="Y17" i="4"/>
  <c r="U19" i="4"/>
  <c r="V19" i="4"/>
  <c r="W19" i="4"/>
  <c r="X19" i="4"/>
  <c r="U20" i="4"/>
  <c r="V20" i="4"/>
  <c r="W20" i="4"/>
  <c r="X20" i="4"/>
  <c r="Y20" i="4"/>
  <c r="U22" i="4"/>
  <c r="V22" i="4"/>
  <c r="W22" i="4"/>
  <c r="X22" i="4"/>
  <c r="Y22" i="4"/>
  <c r="U23" i="4"/>
  <c r="V23" i="4"/>
  <c r="W23" i="4"/>
  <c r="X23" i="4"/>
  <c r="Y23" i="4"/>
  <c r="V24" i="4"/>
  <c r="W24" i="4"/>
  <c r="X24" i="4"/>
  <c r="U25" i="4"/>
  <c r="V25" i="4"/>
  <c r="W25" i="4"/>
  <c r="X25" i="4"/>
  <c r="Y25" i="4"/>
  <c r="U27" i="4"/>
  <c r="V27" i="4"/>
  <c r="U28" i="4"/>
  <c r="V28" i="4"/>
  <c r="W28" i="4"/>
  <c r="X28" i="4"/>
  <c r="Y28" i="4"/>
  <c r="U30" i="4"/>
  <c r="V30" i="4"/>
  <c r="W30" i="4"/>
  <c r="X30" i="4"/>
  <c r="Y30" i="4"/>
  <c r="U31" i="4"/>
  <c r="V31" i="4"/>
  <c r="W31" i="4"/>
  <c r="X31" i="4"/>
  <c r="Y31" i="4"/>
  <c r="U32" i="4"/>
  <c r="V32" i="4"/>
  <c r="U33" i="4"/>
  <c r="V33" i="4"/>
  <c r="W33" i="4"/>
  <c r="X33" i="4"/>
  <c r="Y33" i="4"/>
  <c r="Y35" i="4"/>
  <c r="U36" i="4"/>
  <c r="V36" i="4"/>
  <c r="W36" i="4"/>
  <c r="X36" i="4"/>
  <c r="Y36" i="4"/>
  <c r="Y37" i="4"/>
  <c r="U38" i="4"/>
  <c r="V38" i="4"/>
  <c r="W38" i="4"/>
  <c r="X38" i="4"/>
  <c r="Y38" i="4"/>
  <c r="U39" i="4"/>
  <c r="V39" i="4"/>
  <c r="W39" i="4"/>
  <c r="X39" i="4"/>
  <c r="Y39" i="4"/>
  <c r="U41" i="4"/>
  <c r="V41" i="4"/>
  <c r="W41" i="4"/>
  <c r="X41" i="4"/>
  <c r="Y41" i="4"/>
  <c r="W43" i="4"/>
  <c r="X43" i="4"/>
  <c r="Y43" i="4"/>
  <c r="U44" i="4"/>
  <c r="V44" i="4"/>
  <c r="W44" i="4"/>
  <c r="X44" i="4"/>
  <c r="Y44" i="4"/>
  <c r="W45" i="4"/>
  <c r="X45" i="4"/>
  <c r="U46" i="4"/>
  <c r="V46" i="4"/>
  <c r="W46" i="4"/>
  <c r="X46" i="4"/>
  <c r="Y46" i="4"/>
  <c r="U47" i="4"/>
  <c r="V47" i="4"/>
  <c r="W47" i="4"/>
  <c r="X47" i="4"/>
  <c r="Y47" i="4"/>
  <c r="X48" i="4"/>
  <c r="U49" i="4"/>
  <c r="V49" i="4"/>
  <c r="W49" i="4"/>
  <c r="X49" i="4"/>
  <c r="Y49" i="4"/>
  <c r="U51" i="4"/>
  <c r="V51" i="4"/>
  <c r="W51" i="4"/>
  <c r="X51" i="4"/>
  <c r="U52" i="4"/>
  <c r="V52" i="4"/>
  <c r="W52" i="4"/>
  <c r="X52" i="4"/>
  <c r="Y52" i="4"/>
  <c r="U54" i="4"/>
  <c r="V54" i="4"/>
  <c r="W54" i="4"/>
  <c r="X54" i="4"/>
  <c r="Y54" i="4"/>
  <c r="U55" i="4"/>
  <c r="V55" i="4"/>
  <c r="W55" i="4"/>
  <c r="X55" i="4"/>
  <c r="Y55" i="4"/>
  <c r="V56" i="4"/>
  <c r="W56" i="4"/>
  <c r="X56" i="4"/>
  <c r="U57" i="4"/>
  <c r="V57" i="4"/>
  <c r="W57" i="4"/>
  <c r="X57" i="4"/>
  <c r="Y57" i="4"/>
  <c r="U59" i="4"/>
  <c r="V59" i="4"/>
  <c r="U60" i="4"/>
  <c r="V60" i="4"/>
  <c r="W60" i="4"/>
  <c r="X60" i="4"/>
  <c r="Y60" i="4"/>
  <c r="U62" i="4"/>
  <c r="V62" i="4"/>
  <c r="W62" i="4"/>
  <c r="X62" i="4"/>
  <c r="Y62" i="4"/>
  <c r="N18" i="7" l="1"/>
  <c r="Q18" i="7"/>
  <c r="P18" i="7"/>
  <c r="N31" i="7"/>
  <c r="P31" i="7"/>
  <c r="Q31" i="7"/>
  <c r="N45" i="7"/>
  <c r="P45" i="7"/>
  <c r="Q45" i="7"/>
  <c r="N29" i="7"/>
  <c r="P29" i="7"/>
  <c r="Q29" i="7"/>
  <c r="N55" i="7"/>
  <c r="P55" i="7"/>
  <c r="Q55" i="7"/>
  <c r="N15" i="7"/>
  <c r="Q15" i="7"/>
  <c r="P15" i="7"/>
  <c r="N20" i="7"/>
  <c r="P20" i="7"/>
  <c r="Q20" i="7"/>
  <c r="N57" i="7"/>
  <c r="P57" i="7"/>
  <c r="Q57" i="7"/>
  <c r="N49" i="7"/>
  <c r="P49" i="7"/>
  <c r="Q49" i="7"/>
  <c r="P41" i="7"/>
  <c r="Q41" i="7"/>
  <c r="N33" i="7"/>
  <c r="P33" i="7"/>
  <c r="Q33" i="7"/>
  <c r="P25" i="7"/>
  <c r="Q25" i="7"/>
  <c r="N17" i="7"/>
  <c r="P17" i="7"/>
  <c r="Q17" i="7"/>
  <c r="N21" i="7"/>
  <c r="P21" i="7"/>
  <c r="Q21" i="7"/>
  <c r="P58" i="7"/>
  <c r="Q58" i="7"/>
  <c r="N34" i="7"/>
  <c r="P34" i="7"/>
  <c r="Q34" i="7"/>
  <c r="N44" i="7"/>
  <c r="P44" i="7"/>
  <c r="Q44" i="7"/>
  <c r="P28" i="7"/>
  <c r="Q28" i="7"/>
  <c r="Q62" i="7"/>
  <c r="P62" i="7"/>
  <c r="P54" i="7"/>
  <c r="Q54" i="7"/>
  <c r="P46" i="7"/>
  <c r="Q46" i="7"/>
  <c r="P38" i="7"/>
  <c r="Q38" i="7"/>
  <c r="Q30" i="7"/>
  <c r="P30" i="7"/>
  <c r="N22" i="7"/>
  <c r="P22" i="7"/>
  <c r="Q22" i="7"/>
  <c r="N14" i="7"/>
  <c r="P14" i="7"/>
  <c r="Q14" i="7"/>
  <c r="N53" i="7"/>
  <c r="P53" i="7"/>
  <c r="Q53" i="7"/>
  <c r="N42" i="7"/>
  <c r="Q42" i="7"/>
  <c r="P42" i="7"/>
  <c r="N39" i="7"/>
  <c r="P39" i="7"/>
  <c r="Q39" i="7"/>
  <c r="N52" i="7"/>
  <c r="P52" i="7"/>
  <c r="Q52" i="7"/>
  <c r="N51" i="7"/>
  <c r="P51" i="7"/>
  <c r="Q51" i="7"/>
  <c r="N43" i="7"/>
  <c r="P43" i="7"/>
  <c r="Q43" i="7"/>
  <c r="N35" i="7"/>
  <c r="P35" i="7"/>
  <c r="Q35" i="7"/>
  <c r="N27" i="7"/>
  <c r="P27" i="7"/>
  <c r="Q27" i="7"/>
  <c r="N19" i="7"/>
  <c r="P19" i="7"/>
  <c r="Q19" i="7"/>
  <c r="N61" i="7"/>
  <c r="P61" i="7"/>
  <c r="Q61" i="7"/>
  <c r="P37" i="7"/>
  <c r="Q37" i="7"/>
  <c r="Q50" i="7"/>
  <c r="P50" i="7"/>
  <c r="P26" i="7"/>
  <c r="Q26" i="7"/>
  <c r="N47" i="7"/>
  <c r="P47" i="7"/>
  <c r="Q47" i="7"/>
  <c r="N23" i="7"/>
  <c r="P23" i="7"/>
  <c r="Q23" i="7"/>
  <c r="N60" i="7"/>
  <c r="P60" i="7"/>
  <c r="Q60" i="7"/>
  <c r="P36" i="7"/>
  <c r="Q36" i="7"/>
  <c r="N59" i="7"/>
  <c r="P59" i="7"/>
  <c r="Q59" i="7"/>
  <c r="N56" i="7"/>
  <c r="P56" i="7"/>
  <c r="Q56" i="7"/>
  <c r="P48" i="7"/>
  <c r="Q48" i="7"/>
  <c r="P40" i="7"/>
  <c r="Q40" i="7"/>
  <c r="N32" i="7"/>
  <c r="P32" i="7"/>
  <c r="Q32" i="7"/>
  <c r="P24" i="7"/>
  <c r="Q24" i="7"/>
  <c r="N16" i="7"/>
  <c r="P16" i="7"/>
  <c r="Q16" i="7"/>
  <c r="F34" i="7"/>
  <c r="Y14" i="4"/>
  <c r="U14" i="4"/>
  <c r="M41" i="7"/>
  <c r="N41" i="7"/>
  <c r="M25" i="7"/>
  <c r="N25" i="7"/>
  <c r="M58" i="7"/>
  <c r="N58" i="7"/>
  <c r="M50" i="7"/>
  <c r="N50" i="7"/>
  <c r="M26" i="7"/>
  <c r="N26" i="7"/>
  <c r="J36" i="7"/>
  <c r="N36" i="7"/>
  <c r="M28" i="7"/>
  <c r="N28" i="7"/>
  <c r="F62" i="7"/>
  <c r="N62" i="7"/>
  <c r="J54" i="7"/>
  <c r="N54" i="7"/>
  <c r="M46" i="7"/>
  <c r="N46" i="7"/>
  <c r="M38" i="7"/>
  <c r="N38" i="7"/>
  <c r="E30" i="7"/>
  <c r="N30" i="7"/>
  <c r="M48" i="7"/>
  <c r="N48" i="7"/>
  <c r="M40" i="7"/>
  <c r="N40" i="7"/>
  <c r="M37" i="7"/>
  <c r="N37" i="7"/>
  <c r="E24" i="7"/>
  <c r="N24" i="7"/>
  <c r="Y48" i="4"/>
  <c r="X14" i="4"/>
  <c r="W14" i="4"/>
  <c r="F36" i="7"/>
  <c r="E48" i="7"/>
  <c r="E36" i="7"/>
  <c r="K32" i="7"/>
  <c r="E44" i="7"/>
  <c r="I35" i="7"/>
  <c r="M35" i="7"/>
  <c r="J23" i="7"/>
  <c r="M23" i="7"/>
  <c r="I15" i="7"/>
  <c r="M15" i="7"/>
  <c r="F20" i="7"/>
  <c r="M20" i="7"/>
  <c r="I47" i="7"/>
  <c r="M47" i="7"/>
  <c r="I27" i="7"/>
  <c r="M27" i="7"/>
  <c r="I56" i="7"/>
  <c r="M56" i="7"/>
  <c r="I39" i="7"/>
  <c r="M39" i="7"/>
  <c r="I14" i="7"/>
  <c r="M14" i="7"/>
  <c r="J57" i="7"/>
  <c r="M57" i="7"/>
  <c r="J53" i="7"/>
  <c r="M53" i="7"/>
  <c r="K34" i="7"/>
  <c r="M34" i="7"/>
  <c r="I19" i="7"/>
  <c r="M19" i="7"/>
  <c r="K62" i="7"/>
  <c r="M62" i="7"/>
  <c r="K56" i="7"/>
  <c r="E50" i="7"/>
  <c r="I43" i="7"/>
  <c r="M43" i="7"/>
  <c r="I36" i="7"/>
  <c r="M36" i="7"/>
  <c r="I29" i="7"/>
  <c r="M29" i="7"/>
  <c r="J24" i="7"/>
  <c r="M24" i="7"/>
  <c r="I16" i="7"/>
  <c r="M16" i="7"/>
  <c r="J61" i="7"/>
  <c r="M61" i="7"/>
  <c r="I42" i="7"/>
  <c r="M42" i="7"/>
  <c r="F54" i="7"/>
  <c r="M54" i="7"/>
  <c r="I51" i="7"/>
  <c r="M51" i="7"/>
  <c r="J44" i="7"/>
  <c r="M44" i="7"/>
  <c r="I30" i="7"/>
  <c r="M30" i="7"/>
  <c r="J60" i="7"/>
  <c r="M60" i="7"/>
  <c r="I55" i="7"/>
  <c r="M55" i="7"/>
  <c r="E32" i="7"/>
  <c r="M32" i="7"/>
  <c r="J59" i="7"/>
  <c r="M59" i="7"/>
  <c r="I54" i="7"/>
  <c r="J45" i="7"/>
  <c r="M45" i="7"/>
  <c r="I31" i="7"/>
  <c r="M31" i="7"/>
  <c r="K21" i="7"/>
  <c r="M21" i="7"/>
  <c r="J49" i="7"/>
  <c r="M49" i="7"/>
  <c r="I17" i="7"/>
  <c r="M17" i="7"/>
  <c r="K22" i="7"/>
  <c r="M22" i="7"/>
  <c r="K54" i="7"/>
  <c r="E52" i="7"/>
  <c r="M52" i="7"/>
  <c r="I33" i="7"/>
  <c r="M33" i="7"/>
  <c r="E18" i="7"/>
  <c r="M18" i="7"/>
  <c r="K14" i="7"/>
  <c r="K36" i="7"/>
  <c r="I62" i="7"/>
  <c r="J22" i="7"/>
  <c r="J20" i="7"/>
  <c r="K15" i="7"/>
  <c r="E60" i="7"/>
  <c r="F44" i="7"/>
  <c r="F42" i="7"/>
  <c r="Y50" i="4"/>
  <c r="Y42" i="4"/>
  <c r="Y29" i="4"/>
  <c r="X61" i="4"/>
  <c r="V48" i="4"/>
  <c r="V43" i="4"/>
  <c r="X40" i="4"/>
  <c r="X35" i="4"/>
  <c r="X29" i="4"/>
  <c r="V16" i="4"/>
  <c r="Y18" i="4"/>
  <c r="X37" i="4"/>
  <c r="U56" i="4"/>
  <c r="W48" i="4"/>
  <c r="W16" i="4"/>
  <c r="W40" i="4"/>
  <c r="W35" i="4"/>
  <c r="Y34" i="4"/>
  <c r="Y32" i="4"/>
  <c r="W29" i="4"/>
  <c r="Y27" i="4"/>
  <c r="Y21" i="4"/>
  <c r="Y40" i="4"/>
  <c r="W37" i="4"/>
  <c r="W61" i="4"/>
  <c r="Y59" i="4"/>
  <c r="Y53" i="4"/>
  <c r="X59" i="4"/>
  <c r="X53" i="4"/>
  <c r="V40" i="4"/>
  <c r="V35" i="4"/>
  <c r="X32" i="4"/>
  <c r="X27" i="4"/>
  <c r="X21" i="4"/>
  <c r="Y61" i="4"/>
  <c r="U24" i="4"/>
  <c r="Y58" i="4"/>
  <c r="W53" i="4"/>
  <c r="Y45" i="4"/>
  <c r="Y26" i="4"/>
  <c r="W21" i="4"/>
  <c r="K16" i="7"/>
  <c r="E62" i="7"/>
  <c r="K52" i="7"/>
  <c r="E42" i="7"/>
  <c r="K18" i="7"/>
  <c r="K17" i="7"/>
  <c r="J16" i="7"/>
  <c r="E14" i="7"/>
  <c r="J52" i="7"/>
  <c r="K30" i="7"/>
  <c r="J18" i="7"/>
  <c r="J17" i="7"/>
  <c r="I52" i="7"/>
  <c r="J30" i="7"/>
  <c r="K24" i="7"/>
  <c r="E22" i="7"/>
  <c r="K19" i="7"/>
  <c r="I18" i="7"/>
  <c r="J62" i="7"/>
  <c r="F60" i="7"/>
  <c r="K47" i="7"/>
  <c r="K31" i="7"/>
  <c r="K20" i="7"/>
  <c r="E16" i="7"/>
  <c r="K38" i="7"/>
  <c r="I38" i="7"/>
  <c r="J38" i="7"/>
  <c r="E38" i="7"/>
  <c r="F38" i="7"/>
  <c r="I58" i="7"/>
  <c r="J58" i="7"/>
  <c r="K58" i="7"/>
  <c r="E58" i="7"/>
  <c r="F58" i="7"/>
  <c r="I28" i="7"/>
  <c r="J28" i="7"/>
  <c r="K28" i="7"/>
  <c r="E28" i="7"/>
  <c r="F28" i="7"/>
  <c r="I26" i="7"/>
  <c r="J26" i="7"/>
  <c r="K26" i="7"/>
  <c r="E26" i="7"/>
  <c r="F26" i="7"/>
  <c r="I46" i="7"/>
  <c r="K46" i="7"/>
  <c r="J46" i="7"/>
  <c r="E46" i="7"/>
  <c r="F46" i="7"/>
  <c r="J40" i="7"/>
  <c r="I40" i="7"/>
  <c r="K40" i="7"/>
  <c r="E40" i="7"/>
  <c r="F40" i="7"/>
  <c r="I60" i="7"/>
  <c r="F56" i="7"/>
  <c r="E54" i="7"/>
  <c r="J50" i="7"/>
  <c r="I44" i="7"/>
  <c r="K43" i="7"/>
  <c r="J42" i="7"/>
  <c r="E56" i="7"/>
  <c r="I50" i="7"/>
  <c r="I37" i="7"/>
  <c r="F30" i="7"/>
  <c r="I25" i="7"/>
  <c r="K25" i="7"/>
  <c r="F24" i="7"/>
  <c r="F22" i="7"/>
  <c r="I21" i="7"/>
  <c r="F18" i="7"/>
  <c r="F16" i="7"/>
  <c r="F14" i="7"/>
  <c r="I41" i="7"/>
  <c r="K41" i="7"/>
  <c r="F32" i="7"/>
  <c r="E20" i="7"/>
  <c r="F48" i="7"/>
  <c r="E34" i="7"/>
  <c r="J56" i="7"/>
  <c r="K48" i="7"/>
  <c r="J32" i="7"/>
  <c r="K60" i="7"/>
  <c r="F52" i="7"/>
  <c r="J48" i="7"/>
  <c r="K44" i="7"/>
  <c r="K37" i="7"/>
  <c r="J34" i="7"/>
  <c r="K33" i="7"/>
  <c r="I32" i="7"/>
  <c r="K29" i="7"/>
  <c r="I24" i="7"/>
  <c r="K23" i="7"/>
  <c r="I22" i="7"/>
  <c r="J21" i="7"/>
  <c r="I20" i="7"/>
  <c r="J15" i="7"/>
  <c r="J14" i="7"/>
  <c r="F50" i="7"/>
  <c r="K50" i="7"/>
  <c r="K49" i="7"/>
  <c r="I48" i="7"/>
  <c r="K45" i="7"/>
  <c r="K42" i="7"/>
  <c r="K39" i="7"/>
  <c r="K35" i="7"/>
  <c r="I34" i="7"/>
  <c r="K27" i="7"/>
  <c r="X58" i="4"/>
  <c r="X50" i="4"/>
  <c r="X42" i="4"/>
  <c r="X34" i="4"/>
  <c r="X26" i="4"/>
  <c r="X18" i="4"/>
  <c r="W58" i="4"/>
  <c r="W50" i="4"/>
  <c r="W42" i="4"/>
  <c r="W34" i="4"/>
  <c r="W26" i="4"/>
  <c r="W18" i="4"/>
  <c r="V18" i="4"/>
  <c r="V50" i="4"/>
  <c r="V42" i="4"/>
  <c r="V34" i="4"/>
  <c r="V61" i="4"/>
  <c r="V53" i="4"/>
  <c r="V45" i="4"/>
  <c r="V37" i="4"/>
  <c r="V29" i="4"/>
  <c r="V21" i="4"/>
  <c r="V58" i="4"/>
  <c r="V26" i="4"/>
  <c r="F61" i="7"/>
  <c r="F59" i="7"/>
  <c r="F57" i="7"/>
  <c r="F55" i="7"/>
  <c r="F53" i="7"/>
  <c r="F51" i="7"/>
  <c r="F49" i="7"/>
  <c r="F47" i="7"/>
  <c r="F45" i="7"/>
  <c r="F43" i="7"/>
  <c r="F41" i="7"/>
  <c r="F39" i="7"/>
  <c r="F37" i="7"/>
  <c r="F35" i="7"/>
  <c r="F33" i="7"/>
  <c r="F31" i="7"/>
  <c r="F29" i="7"/>
  <c r="F27" i="7"/>
  <c r="F25" i="7"/>
  <c r="F23" i="7"/>
  <c r="F21" i="7"/>
  <c r="F19" i="7"/>
  <c r="F17" i="7"/>
  <c r="F15" i="7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K51" i="7"/>
  <c r="J19" i="7"/>
  <c r="K55" i="7"/>
  <c r="J55" i="7"/>
  <c r="J51" i="7"/>
  <c r="J47" i="7"/>
  <c r="J43" i="7"/>
  <c r="J41" i="7"/>
  <c r="J39" i="7"/>
  <c r="J37" i="7"/>
  <c r="J35" i="7"/>
  <c r="J33" i="7"/>
  <c r="J31" i="7"/>
  <c r="J29" i="7"/>
  <c r="J27" i="7"/>
  <c r="J25" i="7"/>
  <c r="I61" i="7"/>
  <c r="I59" i="7"/>
  <c r="I57" i="7"/>
  <c r="I53" i="7"/>
  <c r="I49" i="7"/>
  <c r="I45" i="7"/>
  <c r="I23" i="7"/>
  <c r="K61" i="7"/>
  <c r="K59" i="7"/>
  <c r="K57" i="7"/>
  <c r="K53" i="7"/>
  <c r="B23" i="2" l="1"/>
  <c r="G13" i="7"/>
  <c r="E3" i="8"/>
  <c r="B3" i="8" s="1"/>
  <c r="F3" i="8"/>
  <c r="G3" i="8"/>
  <c r="H3" i="8"/>
  <c r="I3" i="8"/>
  <c r="J3" i="8"/>
  <c r="K3" i="8"/>
  <c r="L3" i="8"/>
  <c r="M3" i="8"/>
  <c r="N3" i="8"/>
  <c r="O3" i="8"/>
  <c r="P3" i="8"/>
  <c r="Q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J3" i="8"/>
  <c r="AK3" i="8"/>
  <c r="AL3" i="8"/>
  <c r="AM3" i="8"/>
  <c r="AN3" i="8"/>
  <c r="AO3" i="8"/>
  <c r="E4" i="8"/>
  <c r="B4" i="8" s="1"/>
  <c r="F4" i="8"/>
  <c r="G4" i="8"/>
  <c r="H4" i="8"/>
  <c r="I4" i="8"/>
  <c r="J4" i="8"/>
  <c r="K4" i="8"/>
  <c r="L4" i="8"/>
  <c r="M4" i="8"/>
  <c r="N4" i="8"/>
  <c r="O4" i="8"/>
  <c r="P4" i="8"/>
  <c r="Q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J4" i="8"/>
  <c r="AK4" i="8"/>
  <c r="AL4" i="8"/>
  <c r="AM4" i="8"/>
  <c r="AN4" i="8"/>
  <c r="AO4" i="8"/>
  <c r="E5" i="8"/>
  <c r="B5" i="8" s="1"/>
  <c r="F5" i="8"/>
  <c r="G5" i="8"/>
  <c r="H5" i="8"/>
  <c r="I5" i="8"/>
  <c r="J5" i="8"/>
  <c r="K5" i="8"/>
  <c r="L5" i="8"/>
  <c r="M5" i="8"/>
  <c r="N5" i="8"/>
  <c r="O5" i="8"/>
  <c r="P5" i="8"/>
  <c r="Q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J5" i="8"/>
  <c r="AK5" i="8"/>
  <c r="AL5" i="8"/>
  <c r="AM5" i="8"/>
  <c r="AN5" i="8"/>
  <c r="AO5" i="8"/>
  <c r="E6" i="8"/>
  <c r="B6" i="8" s="1"/>
  <c r="F6" i="8"/>
  <c r="G6" i="8"/>
  <c r="H6" i="8"/>
  <c r="I6" i="8"/>
  <c r="J6" i="8"/>
  <c r="K6" i="8"/>
  <c r="L6" i="8"/>
  <c r="M6" i="8"/>
  <c r="N6" i="8"/>
  <c r="O6" i="8"/>
  <c r="P6" i="8"/>
  <c r="Q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J6" i="8"/>
  <c r="AK6" i="8"/>
  <c r="AL6" i="8"/>
  <c r="AM6" i="8"/>
  <c r="AN6" i="8"/>
  <c r="AO6" i="8"/>
  <c r="E7" i="8"/>
  <c r="B7" i="8" s="1"/>
  <c r="F7" i="8"/>
  <c r="G7" i="8"/>
  <c r="H7" i="8"/>
  <c r="I7" i="8"/>
  <c r="J7" i="8"/>
  <c r="K7" i="8"/>
  <c r="L7" i="8"/>
  <c r="M7" i="8"/>
  <c r="N7" i="8"/>
  <c r="O7" i="8"/>
  <c r="P7" i="8"/>
  <c r="Q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E8" i="8"/>
  <c r="B8" i="8" s="1"/>
  <c r="F8" i="8"/>
  <c r="G8" i="8"/>
  <c r="H8" i="8"/>
  <c r="I8" i="8"/>
  <c r="J8" i="8"/>
  <c r="K8" i="8"/>
  <c r="L8" i="8"/>
  <c r="M8" i="8"/>
  <c r="N8" i="8"/>
  <c r="O8" i="8"/>
  <c r="P8" i="8"/>
  <c r="Q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E9" i="8"/>
  <c r="B9" i="8" s="1"/>
  <c r="F9" i="8"/>
  <c r="G9" i="8"/>
  <c r="H9" i="8"/>
  <c r="I9" i="8"/>
  <c r="J9" i="8"/>
  <c r="K9" i="8"/>
  <c r="L9" i="8"/>
  <c r="M9" i="8"/>
  <c r="N9" i="8"/>
  <c r="O9" i="8"/>
  <c r="P9" i="8"/>
  <c r="Q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J9" i="8"/>
  <c r="AK9" i="8"/>
  <c r="AL9" i="8"/>
  <c r="AM9" i="8"/>
  <c r="AN9" i="8"/>
  <c r="AO9" i="8"/>
  <c r="E10" i="8"/>
  <c r="B10" i="8" s="1"/>
  <c r="F10" i="8"/>
  <c r="G10" i="8"/>
  <c r="H10" i="8"/>
  <c r="I10" i="8"/>
  <c r="J10" i="8"/>
  <c r="K10" i="8"/>
  <c r="L10" i="8"/>
  <c r="M10" i="8"/>
  <c r="N10" i="8"/>
  <c r="O10" i="8"/>
  <c r="P10" i="8"/>
  <c r="Q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J10" i="8"/>
  <c r="AK10" i="8"/>
  <c r="AL10" i="8"/>
  <c r="AM10" i="8"/>
  <c r="AN10" i="8"/>
  <c r="AO10" i="8"/>
  <c r="E11" i="8"/>
  <c r="B11" i="8" s="1"/>
  <c r="F11" i="8"/>
  <c r="G11" i="8"/>
  <c r="H11" i="8"/>
  <c r="I11" i="8"/>
  <c r="J11" i="8"/>
  <c r="K11" i="8"/>
  <c r="L11" i="8"/>
  <c r="M11" i="8"/>
  <c r="N11" i="8"/>
  <c r="O11" i="8"/>
  <c r="P11" i="8"/>
  <c r="Q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J11" i="8"/>
  <c r="AK11" i="8"/>
  <c r="AL11" i="8"/>
  <c r="AM11" i="8"/>
  <c r="AN11" i="8"/>
  <c r="AO11" i="8"/>
  <c r="E12" i="8"/>
  <c r="B12" i="8" s="1"/>
  <c r="F12" i="8"/>
  <c r="G12" i="8"/>
  <c r="H12" i="8"/>
  <c r="I12" i="8"/>
  <c r="J12" i="8"/>
  <c r="K12" i="8"/>
  <c r="L12" i="8"/>
  <c r="M12" i="8"/>
  <c r="N12" i="8"/>
  <c r="O12" i="8"/>
  <c r="P12" i="8"/>
  <c r="Q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J12" i="8"/>
  <c r="AK12" i="8"/>
  <c r="AL12" i="8"/>
  <c r="AM12" i="8"/>
  <c r="AN12" i="8"/>
  <c r="AO12" i="8"/>
  <c r="E13" i="8"/>
  <c r="B13" i="8" s="1"/>
  <c r="F13" i="8"/>
  <c r="G13" i="8"/>
  <c r="H13" i="8"/>
  <c r="I13" i="8"/>
  <c r="J13" i="8"/>
  <c r="K13" i="8"/>
  <c r="L13" i="8"/>
  <c r="M13" i="8"/>
  <c r="N13" i="8"/>
  <c r="O13" i="8"/>
  <c r="P13" i="8"/>
  <c r="Q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J13" i="8"/>
  <c r="AK13" i="8"/>
  <c r="AL13" i="8"/>
  <c r="AM13" i="8"/>
  <c r="AN13" i="8"/>
  <c r="AO13" i="8"/>
  <c r="E14" i="8"/>
  <c r="B14" i="8" s="1"/>
  <c r="F14" i="8"/>
  <c r="G14" i="8"/>
  <c r="H14" i="8"/>
  <c r="I14" i="8"/>
  <c r="J14" i="8"/>
  <c r="K14" i="8"/>
  <c r="L14" i="8"/>
  <c r="M14" i="8"/>
  <c r="N14" i="8"/>
  <c r="O14" i="8"/>
  <c r="P14" i="8"/>
  <c r="Q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J14" i="8"/>
  <c r="AK14" i="8"/>
  <c r="AL14" i="8"/>
  <c r="AM14" i="8"/>
  <c r="AN14" i="8"/>
  <c r="AO14" i="8"/>
  <c r="E15" i="8"/>
  <c r="B15" i="8" s="1"/>
  <c r="F15" i="8"/>
  <c r="G15" i="8"/>
  <c r="H15" i="8"/>
  <c r="I15" i="8"/>
  <c r="J15" i="8"/>
  <c r="K15" i="8"/>
  <c r="L15" i="8"/>
  <c r="M15" i="8"/>
  <c r="N15" i="8"/>
  <c r="O15" i="8"/>
  <c r="P15" i="8"/>
  <c r="Q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E16" i="8"/>
  <c r="B16" i="8" s="1"/>
  <c r="F16" i="8"/>
  <c r="G16" i="8"/>
  <c r="H16" i="8"/>
  <c r="I16" i="8"/>
  <c r="J16" i="8"/>
  <c r="K16" i="8"/>
  <c r="L16" i="8"/>
  <c r="M16" i="8"/>
  <c r="N16" i="8"/>
  <c r="O16" i="8"/>
  <c r="P16" i="8"/>
  <c r="Q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J16" i="8"/>
  <c r="AK16" i="8"/>
  <c r="AL16" i="8"/>
  <c r="AM16" i="8"/>
  <c r="AN16" i="8"/>
  <c r="AO16" i="8"/>
  <c r="E17" i="8"/>
  <c r="B17" i="8" s="1"/>
  <c r="F17" i="8"/>
  <c r="G17" i="8"/>
  <c r="H17" i="8"/>
  <c r="I17" i="8"/>
  <c r="J17" i="8"/>
  <c r="K17" i="8"/>
  <c r="L17" i="8"/>
  <c r="M17" i="8"/>
  <c r="N17" i="8"/>
  <c r="O17" i="8"/>
  <c r="P17" i="8"/>
  <c r="Q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J17" i="8"/>
  <c r="AK17" i="8"/>
  <c r="AL17" i="8"/>
  <c r="AM17" i="8"/>
  <c r="AN17" i="8"/>
  <c r="AO17" i="8"/>
  <c r="E18" i="8"/>
  <c r="B18" i="8" s="1"/>
  <c r="F18" i="8"/>
  <c r="G18" i="8"/>
  <c r="H18" i="8"/>
  <c r="I18" i="8"/>
  <c r="J18" i="8"/>
  <c r="K18" i="8"/>
  <c r="L18" i="8"/>
  <c r="M18" i="8"/>
  <c r="N18" i="8"/>
  <c r="O18" i="8"/>
  <c r="P18" i="8"/>
  <c r="Q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J18" i="8"/>
  <c r="AK18" i="8"/>
  <c r="AL18" i="8"/>
  <c r="AM18" i="8"/>
  <c r="AN18" i="8"/>
  <c r="AO18" i="8"/>
  <c r="E19" i="8"/>
  <c r="B19" i="8" s="1"/>
  <c r="F19" i="8"/>
  <c r="G19" i="8"/>
  <c r="H19" i="8"/>
  <c r="I19" i="8"/>
  <c r="J19" i="8"/>
  <c r="K19" i="8"/>
  <c r="L19" i="8"/>
  <c r="M19" i="8"/>
  <c r="N19" i="8"/>
  <c r="O19" i="8"/>
  <c r="P19" i="8"/>
  <c r="Q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J19" i="8"/>
  <c r="AK19" i="8"/>
  <c r="AL19" i="8"/>
  <c r="AM19" i="8"/>
  <c r="AN19" i="8"/>
  <c r="AO19" i="8"/>
  <c r="E20" i="8"/>
  <c r="B20" i="8" s="1"/>
  <c r="F20" i="8"/>
  <c r="G20" i="8"/>
  <c r="H20" i="8"/>
  <c r="I20" i="8"/>
  <c r="J20" i="8"/>
  <c r="K20" i="8"/>
  <c r="L20" i="8"/>
  <c r="M20" i="8"/>
  <c r="N20" i="8"/>
  <c r="O20" i="8"/>
  <c r="P20" i="8"/>
  <c r="Q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J20" i="8"/>
  <c r="AK20" i="8"/>
  <c r="AL20" i="8"/>
  <c r="AM20" i="8"/>
  <c r="AN20" i="8"/>
  <c r="AO20" i="8"/>
  <c r="E21" i="8"/>
  <c r="B21" i="8" s="1"/>
  <c r="F21" i="8"/>
  <c r="G21" i="8"/>
  <c r="H21" i="8"/>
  <c r="I21" i="8"/>
  <c r="J21" i="8"/>
  <c r="K21" i="8"/>
  <c r="L21" i="8"/>
  <c r="M21" i="8"/>
  <c r="N21" i="8"/>
  <c r="O21" i="8"/>
  <c r="P21" i="8"/>
  <c r="Q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J21" i="8"/>
  <c r="AK21" i="8"/>
  <c r="AL21" i="8"/>
  <c r="AM21" i="8"/>
  <c r="AN21" i="8"/>
  <c r="AO21" i="8"/>
  <c r="E22" i="8"/>
  <c r="B22" i="8" s="1"/>
  <c r="F22" i="8"/>
  <c r="G22" i="8"/>
  <c r="H22" i="8"/>
  <c r="I22" i="8"/>
  <c r="J22" i="8"/>
  <c r="K22" i="8"/>
  <c r="L22" i="8"/>
  <c r="M22" i="8"/>
  <c r="N22" i="8"/>
  <c r="O22" i="8"/>
  <c r="P22" i="8"/>
  <c r="Q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J22" i="8"/>
  <c r="AK22" i="8"/>
  <c r="AL22" i="8"/>
  <c r="AM22" i="8"/>
  <c r="AN22" i="8"/>
  <c r="AO22" i="8"/>
  <c r="E23" i="8"/>
  <c r="B23" i="8" s="1"/>
  <c r="F23" i="8"/>
  <c r="G23" i="8"/>
  <c r="H23" i="8"/>
  <c r="I23" i="8"/>
  <c r="J23" i="8"/>
  <c r="K23" i="8"/>
  <c r="L23" i="8"/>
  <c r="M23" i="8"/>
  <c r="N23" i="8"/>
  <c r="O23" i="8"/>
  <c r="P23" i="8"/>
  <c r="Q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J23" i="8"/>
  <c r="AK23" i="8"/>
  <c r="AL23" i="8"/>
  <c r="AM23" i="8"/>
  <c r="AN23" i="8"/>
  <c r="AO23" i="8"/>
  <c r="E24" i="8"/>
  <c r="B24" i="8" s="1"/>
  <c r="F24" i="8"/>
  <c r="G24" i="8"/>
  <c r="H24" i="8"/>
  <c r="I24" i="8"/>
  <c r="J24" i="8"/>
  <c r="K24" i="8"/>
  <c r="L24" i="8"/>
  <c r="M24" i="8"/>
  <c r="N24" i="8"/>
  <c r="O24" i="8"/>
  <c r="P24" i="8"/>
  <c r="Q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J24" i="8"/>
  <c r="AK24" i="8"/>
  <c r="AL24" i="8"/>
  <c r="AM24" i="8"/>
  <c r="AN24" i="8"/>
  <c r="AO24" i="8"/>
  <c r="E25" i="8"/>
  <c r="B25" i="8" s="1"/>
  <c r="F25" i="8"/>
  <c r="G25" i="8"/>
  <c r="H25" i="8"/>
  <c r="I25" i="8"/>
  <c r="J25" i="8"/>
  <c r="K25" i="8"/>
  <c r="L25" i="8"/>
  <c r="M25" i="8"/>
  <c r="N25" i="8"/>
  <c r="O25" i="8"/>
  <c r="P25" i="8"/>
  <c r="Q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J25" i="8"/>
  <c r="AK25" i="8"/>
  <c r="AL25" i="8"/>
  <c r="AM25" i="8"/>
  <c r="AN25" i="8"/>
  <c r="AO25" i="8"/>
  <c r="E26" i="8"/>
  <c r="B26" i="8" s="1"/>
  <c r="F26" i="8"/>
  <c r="G26" i="8"/>
  <c r="H26" i="8"/>
  <c r="I26" i="8"/>
  <c r="J26" i="8"/>
  <c r="K26" i="8"/>
  <c r="L26" i="8"/>
  <c r="M26" i="8"/>
  <c r="N26" i="8"/>
  <c r="O26" i="8"/>
  <c r="P26" i="8"/>
  <c r="Q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J26" i="8"/>
  <c r="AK26" i="8"/>
  <c r="AL26" i="8"/>
  <c r="AM26" i="8"/>
  <c r="AN26" i="8"/>
  <c r="AO26" i="8"/>
  <c r="E27" i="8"/>
  <c r="B27" i="8" s="1"/>
  <c r="F27" i="8"/>
  <c r="G27" i="8"/>
  <c r="H27" i="8"/>
  <c r="I27" i="8"/>
  <c r="J27" i="8"/>
  <c r="K27" i="8"/>
  <c r="L27" i="8"/>
  <c r="M27" i="8"/>
  <c r="N27" i="8"/>
  <c r="O27" i="8"/>
  <c r="P27" i="8"/>
  <c r="Q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J27" i="8"/>
  <c r="AK27" i="8"/>
  <c r="AL27" i="8"/>
  <c r="AM27" i="8"/>
  <c r="AN27" i="8"/>
  <c r="AO27" i="8"/>
  <c r="E28" i="8"/>
  <c r="B28" i="8" s="1"/>
  <c r="F28" i="8"/>
  <c r="G28" i="8"/>
  <c r="H28" i="8"/>
  <c r="I28" i="8"/>
  <c r="J28" i="8"/>
  <c r="K28" i="8"/>
  <c r="L28" i="8"/>
  <c r="M28" i="8"/>
  <c r="N28" i="8"/>
  <c r="O28" i="8"/>
  <c r="P28" i="8"/>
  <c r="Q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J28" i="8"/>
  <c r="AK28" i="8"/>
  <c r="AL28" i="8"/>
  <c r="AM28" i="8"/>
  <c r="AN28" i="8"/>
  <c r="AO28" i="8"/>
  <c r="E29" i="8"/>
  <c r="B29" i="8" s="1"/>
  <c r="F29" i="8"/>
  <c r="G29" i="8"/>
  <c r="H29" i="8"/>
  <c r="I29" i="8"/>
  <c r="J29" i="8"/>
  <c r="K29" i="8"/>
  <c r="L29" i="8"/>
  <c r="M29" i="8"/>
  <c r="N29" i="8"/>
  <c r="O29" i="8"/>
  <c r="P29" i="8"/>
  <c r="Q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J29" i="8"/>
  <c r="AK29" i="8"/>
  <c r="AL29" i="8"/>
  <c r="AM29" i="8"/>
  <c r="AN29" i="8"/>
  <c r="AO29" i="8"/>
  <c r="E30" i="8"/>
  <c r="B30" i="8" s="1"/>
  <c r="F30" i="8"/>
  <c r="G30" i="8"/>
  <c r="H30" i="8"/>
  <c r="I30" i="8"/>
  <c r="J30" i="8"/>
  <c r="K30" i="8"/>
  <c r="L30" i="8"/>
  <c r="M30" i="8"/>
  <c r="N30" i="8"/>
  <c r="O30" i="8"/>
  <c r="P30" i="8"/>
  <c r="Q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J30" i="8"/>
  <c r="AK30" i="8"/>
  <c r="AL30" i="8"/>
  <c r="AM30" i="8"/>
  <c r="AN30" i="8"/>
  <c r="AO30" i="8"/>
  <c r="E31" i="8"/>
  <c r="B31" i="8" s="1"/>
  <c r="F31" i="8"/>
  <c r="G31" i="8"/>
  <c r="H31" i="8"/>
  <c r="I31" i="8"/>
  <c r="J31" i="8"/>
  <c r="K31" i="8"/>
  <c r="L31" i="8"/>
  <c r="M31" i="8"/>
  <c r="N31" i="8"/>
  <c r="O31" i="8"/>
  <c r="P31" i="8"/>
  <c r="Q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J31" i="8"/>
  <c r="AK31" i="8"/>
  <c r="AL31" i="8"/>
  <c r="AM31" i="8"/>
  <c r="AN31" i="8"/>
  <c r="AO31" i="8"/>
  <c r="E32" i="8"/>
  <c r="B32" i="8" s="1"/>
  <c r="F32" i="8"/>
  <c r="G32" i="8"/>
  <c r="H32" i="8"/>
  <c r="I32" i="8"/>
  <c r="J32" i="8"/>
  <c r="K32" i="8"/>
  <c r="L32" i="8"/>
  <c r="M32" i="8"/>
  <c r="N32" i="8"/>
  <c r="O32" i="8"/>
  <c r="P32" i="8"/>
  <c r="Q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J32" i="8"/>
  <c r="AK32" i="8"/>
  <c r="AL32" i="8"/>
  <c r="AM32" i="8"/>
  <c r="AN32" i="8"/>
  <c r="AO32" i="8"/>
  <c r="E33" i="8"/>
  <c r="B33" i="8" s="1"/>
  <c r="F33" i="8"/>
  <c r="G33" i="8"/>
  <c r="H33" i="8"/>
  <c r="I33" i="8"/>
  <c r="J33" i="8"/>
  <c r="K33" i="8"/>
  <c r="L33" i="8"/>
  <c r="M33" i="8"/>
  <c r="N33" i="8"/>
  <c r="O33" i="8"/>
  <c r="P33" i="8"/>
  <c r="Q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E34" i="8"/>
  <c r="D34" i="8" s="1"/>
  <c r="F34" i="8"/>
  <c r="G34" i="8"/>
  <c r="H34" i="8"/>
  <c r="I34" i="8"/>
  <c r="J34" i="8"/>
  <c r="K34" i="8"/>
  <c r="L34" i="8"/>
  <c r="M34" i="8"/>
  <c r="N34" i="8"/>
  <c r="O34" i="8"/>
  <c r="P34" i="8"/>
  <c r="Q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E35" i="8"/>
  <c r="B35" i="8" s="1"/>
  <c r="F35" i="8"/>
  <c r="G35" i="8"/>
  <c r="H35" i="8"/>
  <c r="I35" i="8"/>
  <c r="J35" i="8"/>
  <c r="K35" i="8"/>
  <c r="L35" i="8"/>
  <c r="M35" i="8"/>
  <c r="N35" i="8"/>
  <c r="O35" i="8"/>
  <c r="P35" i="8"/>
  <c r="Q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J35" i="8"/>
  <c r="AK35" i="8"/>
  <c r="AL35" i="8"/>
  <c r="AM35" i="8"/>
  <c r="AN35" i="8"/>
  <c r="AO35" i="8"/>
  <c r="E36" i="8"/>
  <c r="B36" i="8" s="1"/>
  <c r="F36" i="8"/>
  <c r="G36" i="8"/>
  <c r="H36" i="8"/>
  <c r="I36" i="8"/>
  <c r="J36" i="8"/>
  <c r="K36" i="8"/>
  <c r="L36" i="8"/>
  <c r="M36" i="8"/>
  <c r="N36" i="8"/>
  <c r="O36" i="8"/>
  <c r="P36" i="8"/>
  <c r="Q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J36" i="8"/>
  <c r="AK36" i="8"/>
  <c r="AL36" i="8"/>
  <c r="AM36" i="8"/>
  <c r="AN36" i="8"/>
  <c r="AO36" i="8"/>
  <c r="E37" i="8"/>
  <c r="B37" i="8" s="1"/>
  <c r="F37" i="8"/>
  <c r="G37" i="8"/>
  <c r="H37" i="8"/>
  <c r="I37" i="8"/>
  <c r="J37" i="8"/>
  <c r="K37" i="8"/>
  <c r="L37" i="8"/>
  <c r="M37" i="8"/>
  <c r="N37" i="8"/>
  <c r="O37" i="8"/>
  <c r="P37" i="8"/>
  <c r="Q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J37" i="8"/>
  <c r="AK37" i="8"/>
  <c r="AL37" i="8"/>
  <c r="AM37" i="8"/>
  <c r="AN37" i="8"/>
  <c r="AO37" i="8"/>
  <c r="E38" i="8"/>
  <c r="B38" i="8" s="1"/>
  <c r="F38" i="8"/>
  <c r="G38" i="8"/>
  <c r="H38" i="8"/>
  <c r="I38" i="8"/>
  <c r="J38" i="8"/>
  <c r="K38" i="8"/>
  <c r="L38" i="8"/>
  <c r="M38" i="8"/>
  <c r="N38" i="8"/>
  <c r="O38" i="8"/>
  <c r="P38" i="8"/>
  <c r="Q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J38" i="8"/>
  <c r="AK38" i="8"/>
  <c r="AL38" i="8"/>
  <c r="AM38" i="8"/>
  <c r="AN38" i="8"/>
  <c r="AO38" i="8"/>
  <c r="E39" i="8"/>
  <c r="B39" i="8" s="1"/>
  <c r="F39" i="8"/>
  <c r="G39" i="8"/>
  <c r="H39" i="8"/>
  <c r="I39" i="8"/>
  <c r="J39" i="8"/>
  <c r="K39" i="8"/>
  <c r="L39" i="8"/>
  <c r="M39" i="8"/>
  <c r="N39" i="8"/>
  <c r="O39" i="8"/>
  <c r="P39" i="8"/>
  <c r="Q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E40" i="8"/>
  <c r="B40" i="8" s="1"/>
  <c r="F40" i="8"/>
  <c r="G40" i="8"/>
  <c r="H40" i="8"/>
  <c r="I40" i="8"/>
  <c r="J40" i="8"/>
  <c r="K40" i="8"/>
  <c r="L40" i="8"/>
  <c r="M40" i="8"/>
  <c r="N40" i="8"/>
  <c r="O40" i="8"/>
  <c r="P40" i="8"/>
  <c r="Q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E41" i="8"/>
  <c r="B41" i="8" s="1"/>
  <c r="F41" i="8"/>
  <c r="G41" i="8"/>
  <c r="H41" i="8"/>
  <c r="I41" i="8"/>
  <c r="J41" i="8"/>
  <c r="K41" i="8"/>
  <c r="L41" i="8"/>
  <c r="M41" i="8"/>
  <c r="N41" i="8"/>
  <c r="O41" i="8"/>
  <c r="P41" i="8"/>
  <c r="Q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J41" i="8"/>
  <c r="AK41" i="8"/>
  <c r="AL41" i="8"/>
  <c r="AM41" i="8"/>
  <c r="AN41" i="8"/>
  <c r="AO41" i="8"/>
  <c r="E42" i="8"/>
  <c r="D42" i="8" s="1"/>
  <c r="F42" i="8"/>
  <c r="G42" i="8"/>
  <c r="H42" i="8"/>
  <c r="I42" i="8"/>
  <c r="J42" i="8"/>
  <c r="K42" i="8"/>
  <c r="L42" i="8"/>
  <c r="M42" i="8"/>
  <c r="N42" i="8"/>
  <c r="O42" i="8"/>
  <c r="P42" i="8"/>
  <c r="Q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J42" i="8"/>
  <c r="AK42" i="8"/>
  <c r="AL42" i="8"/>
  <c r="AM42" i="8"/>
  <c r="AN42" i="8"/>
  <c r="AO42" i="8"/>
  <c r="E43" i="8"/>
  <c r="B43" i="8" s="1"/>
  <c r="F43" i="8"/>
  <c r="G43" i="8"/>
  <c r="H43" i="8"/>
  <c r="I43" i="8"/>
  <c r="J43" i="8"/>
  <c r="K43" i="8"/>
  <c r="L43" i="8"/>
  <c r="M43" i="8"/>
  <c r="N43" i="8"/>
  <c r="O43" i="8"/>
  <c r="P43" i="8"/>
  <c r="Q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J43" i="8"/>
  <c r="AK43" i="8"/>
  <c r="AL43" i="8"/>
  <c r="AM43" i="8"/>
  <c r="AN43" i="8"/>
  <c r="AO43" i="8"/>
  <c r="E44" i="8"/>
  <c r="B44" i="8" s="1"/>
  <c r="F44" i="8"/>
  <c r="G44" i="8"/>
  <c r="H44" i="8"/>
  <c r="I44" i="8"/>
  <c r="J44" i="8"/>
  <c r="K44" i="8"/>
  <c r="L44" i="8"/>
  <c r="M44" i="8"/>
  <c r="N44" i="8"/>
  <c r="O44" i="8"/>
  <c r="P44" i="8"/>
  <c r="Q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J44" i="8"/>
  <c r="AK44" i="8"/>
  <c r="AL44" i="8"/>
  <c r="AM44" i="8"/>
  <c r="AN44" i="8"/>
  <c r="AO44" i="8"/>
  <c r="E45" i="8"/>
  <c r="B45" i="8" s="1"/>
  <c r="F45" i="8"/>
  <c r="G45" i="8"/>
  <c r="H45" i="8"/>
  <c r="I45" i="8"/>
  <c r="J45" i="8"/>
  <c r="K45" i="8"/>
  <c r="L45" i="8"/>
  <c r="M45" i="8"/>
  <c r="N45" i="8"/>
  <c r="O45" i="8"/>
  <c r="P45" i="8"/>
  <c r="Q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J45" i="8"/>
  <c r="AK45" i="8"/>
  <c r="AL45" i="8"/>
  <c r="AM45" i="8"/>
  <c r="AN45" i="8"/>
  <c r="AO45" i="8"/>
  <c r="E46" i="8"/>
  <c r="D46" i="8" s="1"/>
  <c r="F46" i="8"/>
  <c r="G46" i="8"/>
  <c r="H46" i="8"/>
  <c r="I46" i="8"/>
  <c r="J46" i="8"/>
  <c r="K46" i="8"/>
  <c r="L46" i="8"/>
  <c r="M46" i="8"/>
  <c r="N46" i="8"/>
  <c r="O46" i="8"/>
  <c r="P46" i="8"/>
  <c r="Q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J46" i="8"/>
  <c r="AK46" i="8"/>
  <c r="AL46" i="8"/>
  <c r="AM46" i="8"/>
  <c r="AN46" i="8"/>
  <c r="AO46" i="8"/>
  <c r="E47" i="8"/>
  <c r="D47" i="8" s="1"/>
  <c r="F47" i="8"/>
  <c r="G47" i="8"/>
  <c r="H47" i="8"/>
  <c r="I47" i="8"/>
  <c r="J47" i="8"/>
  <c r="K47" i="8"/>
  <c r="L47" i="8"/>
  <c r="M47" i="8"/>
  <c r="N47" i="8"/>
  <c r="O47" i="8"/>
  <c r="P47" i="8"/>
  <c r="Q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J47" i="8"/>
  <c r="AK47" i="8"/>
  <c r="AL47" i="8"/>
  <c r="AM47" i="8"/>
  <c r="AN47" i="8"/>
  <c r="AO47" i="8"/>
  <c r="E48" i="8"/>
  <c r="D48" i="8" s="1"/>
  <c r="F48" i="8"/>
  <c r="G48" i="8"/>
  <c r="H48" i="8"/>
  <c r="I48" i="8"/>
  <c r="J48" i="8"/>
  <c r="K48" i="8"/>
  <c r="L48" i="8"/>
  <c r="M48" i="8"/>
  <c r="N48" i="8"/>
  <c r="O48" i="8"/>
  <c r="P48" i="8"/>
  <c r="Q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J48" i="8"/>
  <c r="AK48" i="8"/>
  <c r="AL48" i="8"/>
  <c r="AM48" i="8"/>
  <c r="AN48" i="8"/>
  <c r="AO48" i="8"/>
  <c r="E49" i="8"/>
  <c r="B49" i="8" s="1"/>
  <c r="F49" i="8"/>
  <c r="G49" i="8"/>
  <c r="H49" i="8"/>
  <c r="I49" i="8"/>
  <c r="J49" i="8"/>
  <c r="K49" i="8"/>
  <c r="L49" i="8"/>
  <c r="M49" i="8"/>
  <c r="N49" i="8"/>
  <c r="O49" i="8"/>
  <c r="P49" i="8"/>
  <c r="Q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E50" i="8"/>
  <c r="B50" i="8" s="1"/>
  <c r="F50" i="8"/>
  <c r="G50" i="8"/>
  <c r="H50" i="8"/>
  <c r="I50" i="8"/>
  <c r="J50" i="8"/>
  <c r="K50" i="8"/>
  <c r="L50" i="8"/>
  <c r="M50" i="8"/>
  <c r="N50" i="8"/>
  <c r="O50" i="8"/>
  <c r="P50" i="8"/>
  <c r="Q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E51" i="8"/>
  <c r="B51" i="8" s="1"/>
  <c r="F51" i="8"/>
  <c r="G51" i="8"/>
  <c r="H51" i="8"/>
  <c r="I51" i="8"/>
  <c r="J51" i="8"/>
  <c r="K51" i="8"/>
  <c r="L51" i="8"/>
  <c r="M51" i="8"/>
  <c r="N51" i="8"/>
  <c r="O51" i="8"/>
  <c r="P51" i="8"/>
  <c r="Q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C3" i="8"/>
  <c r="C11" i="8"/>
  <c r="C19" i="8"/>
  <c r="C23" i="8"/>
  <c r="C27" i="8"/>
  <c r="C30" i="8"/>
  <c r="C36" i="8"/>
  <c r="C44" i="8"/>
  <c r="AC2" i="8"/>
  <c r="AD2" i="8"/>
  <c r="AE2" i="8"/>
  <c r="AF2" i="8"/>
  <c r="AG2" i="8"/>
  <c r="AH2" i="8"/>
  <c r="AJ2" i="8"/>
  <c r="AK2" i="8"/>
  <c r="AL2" i="8"/>
  <c r="AM2" i="8"/>
  <c r="AN2" i="8"/>
  <c r="AO2" i="8"/>
  <c r="T2" i="8"/>
  <c r="U2" i="8"/>
  <c r="V2" i="8"/>
  <c r="W2" i="8"/>
  <c r="X2" i="8"/>
  <c r="Y2" i="8"/>
  <c r="Z2" i="8"/>
  <c r="AA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 s="1"/>
  <c r="AI3" i="8"/>
  <c r="AI4" i="8"/>
  <c r="AI5" i="8"/>
  <c r="AI6" i="8"/>
  <c r="AI9" i="8"/>
  <c r="AI10" i="8"/>
  <c r="AI11" i="8"/>
  <c r="AI12" i="8"/>
  <c r="AI13" i="8"/>
  <c r="AI14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5" i="8"/>
  <c r="AI36" i="8"/>
  <c r="AI37" i="8"/>
  <c r="AI38" i="8"/>
  <c r="AI41" i="8"/>
  <c r="AI42" i="8"/>
  <c r="AI43" i="8"/>
  <c r="AI44" i="8"/>
  <c r="AI45" i="8"/>
  <c r="AI46" i="8"/>
  <c r="AI47" i="8"/>
  <c r="AI48" i="8"/>
  <c r="B30" i="2"/>
  <c r="B28" i="2"/>
  <c r="D28" i="2" s="1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2" i="1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N13" i="6"/>
  <c r="AI2" i="8" s="1"/>
  <c r="G13" i="6"/>
  <c r="AB2" i="8" s="1"/>
  <c r="F13" i="6"/>
  <c r="E13" i="6"/>
  <c r="B13" i="6" s="1"/>
  <c r="D13" i="6"/>
  <c r="R2" i="8"/>
  <c r="F13" i="4"/>
  <c r="E13" i="4"/>
  <c r="H13" i="4"/>
  <c r="G13" i="4"/>
  <c r="D13" i="4"/>
  <c r="B13" i="4" s="1"/>
  <c r="D13" i="7"/>
  <c r="Q13" i="7" l="1"/>
  <c r="M69" i="7" s="1"/>
  <c r="P13" i="7"/>
  <c r="M65" i="7" s="1"/>
  <c r="N13" i="7"/>
  <c r="AP3" i="8"/>
  <c r="AX3" i="8"/>
  <c r="AQ3" i="8"/>
  <c r="AY3" i="8"/>
  <c r="AR3" i="8"/>
  <c r="AS3" i="8"/>
  <c r="AU3" i="8"/>
  <c r="AV3" i="8"/>
  <c r="AW3" i="8"/>
  <c r="AT3" i="8"/>
  <c r="M13" i="7"/>
  <c r="M67" i="7" s="1"/>
  <c r="A5" i="8"/>
  <c r="U13" i="4"/>
  <c r="V13" i="4"/>
  <c r="Y13" i="4"/>
  <c r="X13" i="4"/>
  <c r="W13" i="4"/>
  <c r="D30" i="8"/>
  <c r="A46" i="8"/>
  <c r="A21" i="8"/>
  <c r="A13" i="8"/>
  <c r="A6" i="8"/>
  <c r="B24" i="2"/>
  <c r="B26" i="2"/>
  <c r="J13" i="7"/>
  <c r="C43" i="8"/>
  <c r="C35" i="8"/>
  <c r="A49" i="8"/>
  <c r="A41" i="8"/>
  <c r="A33" i="8"/>
  <c r="A25" i="8"/>
  <c r="A17" i="8"/>
  <c r="A9" i="8"/>
  <c r="A48" i="8"/>
  <c r="A40" i="8"/>
  <c r="A32" i="8"/>
  <c r="A24" i="8"/>
  <c r="A16" i="8"/>
  <c r="A8" i="8"/>
  <c r="A47" i="8"/>
  <c r="A39" i="8"/>
  <c r="A31" i="8"/>
  <c r="A23" i="8"/>
  <c r="A15" i="8"/>
  <c r="A7" i="8"/>
  <c r="A38" i="8"/>
  <c r="A30" i="8"/>
  <c r="A22" i="8"/>
  <c r="A14" i="8"/>
  <c r="A45" i="8"/>
  <c r="A37" i="8"/>
  <c r="A29" i="8"/>
  <c r="D32" i="8"/>
  <c r="A44" i="8"/>
  <c r="A36" i="8"/>
  <c r="A28" i="8"/>
  <c r="A20" i="8"/>
  <c r="A12" i="8"/>
  <c r="A4" i="8"/>
  <c r="A51" i="8"/>
  <c r="A43" i="8"/>
  <c r="A35" i="8"/>
  <c r="A27" i="8"/>
  <c r="A19" i="8"/>
  <c r="A11" i="8"/>
  <c r="A3" i="8"/>
  <c r="D29" i="8"/>
  <c r="A50" i="8"/>
  <c r="A42" i="8"/>
  <c r="A34" i="8"/>
  <c r="A26" i="8"/>
  <c r="A18" i="8"/>
  <c r="A10" i="8"/>
  <c r="C32" i="8"/>
  <c r="C26" i="8"/>
  <c r="C8" i="8"/>
  <c r="C45" i="8"/>
  <c r="C10" i="8"/>
  <c r="C48" i="8"/>
  <c r="C51" i="8"/>
  <c r="C24" i="8"/>
  <c r="C49" i="8"/>
  <c r="C40" i="8"/>
  <c r="C18" i="8"/>
  <c r="C16" i="8"/>
  <c r="C47" i="8"/>
  <c r="C39" i="8"/>
  <c r="C22" i="8"/>
  <c r="C14" i="8"/>
  <c r="C6" i="8"/>
  <c r="C46" i="8"/>
  <c r="C50" i="8"/>
  <c r="C42" i="8"/>
  <c r="C34" i="8"/>
  <c r="C31" i="8"/>
  <c r="C25" i="8"/>
  <c r="C17" i="8"/>
  <c r="C9" i="8"/>
  <c r="C37" i="8"/>
  <c r="C28" i="8"/>
  <c r="C20" i="8"/>
  <c r="C12" i="8"/>
  <c r="C4" i="8"/>
  <c r="C15" i="8"/>
  <c r="C7" i="8"/>
  <c r="C38" i="8"/>
  <c r="C13" i="8"/>
  <c r="C41" i="8"/>
  <c r="C33" i="8"/>
  <c r="C29" i="8"/>
  <c r="C21" i="8"/>
  <c r="C5" i="8"/>
  <c r="A2" i="8"/>
  <c r="C2" i="8"/>
  <c r="D49" i="8"/>
  <c r="D38" i="8"/>
  <c r="D35" i="8"/>
  <c r="D33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51" i="8"/>
  <c r="D50" i="8"/>
  <c r="D45" i="8"/>
  <c r="D44" i="8"/>
  <c r="D43" i="8"/>
  <c r="D41" i="8"/>
  <c r="D39" i="8"/>
  <c r="D37" i="8"/>
  <c r="D31" i="8"/>
  <c r="D40" i="8"/>
  <c r="D36" i="8"/>
  <c r="B48" i="8"/>
  <c r="B47" i="8"/>
  <c r="B46" i="8"/>
  <c r="B42" i="8"/>
  <c r="B34" i="8"/>
  <c r="B2" i="8"/>
  <c r="B59" i="7"/>
  <c r="B29" i="2"/>
  <c r="C28" i="2" s="1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AS2" i="8" l="1"/>
  <c r="AQ2" i="8"/>
  <c r="AP2" i="8"/>
  <c r="AR2" i="8"/>
  <c r="AY2" i="8"/>
  <c r="AX2" i="8"/>
  <c r="AW2" i="8"/>
  <c r="AV2" i="8"/>
  <c r="AU2" i="8"/>
  <c r="AT2" i="8"/>
  <c r="B25" i="2"/>
  <c r="B37" i="7" l="1"/>
  <c r="B40" i="7"/>
  <c r="B46" i="7"/>
  <c r="B36" i="7"/>
  <c r="B42" i="7"/>
  <c r="B41" i="7"/>
  <c r="B45" i="7"/>
  <c r="B38" i="7" l="1"/>
  <c r="B35" i="7"/>
  <c r="B33" i="7"/>
  <c r="B39" i="7"/>
  <c r="B29" i="7"/>
  <c r="B30" i="7"/>
  <c r="B34" i="7"/>
  <c r="B26" i="7" l="1"/>
  <c r="B32" i="7"/>
  <c r="B22" i="7"/>
  <c r="B28" i="7"/>
  <c r="B27" i="7"/>
  <c r="B31" i="7"/>
  <c r="B23" i="7"/>
  <c r="B16" i="7" l="1"/>
  <c r="B15" i="7"/>
  <c r="B24" i="7"/>
  <c r="B21" i="7"/>
  <c r="B20" i="7"/>
  <c r="B19" i="7"/>
  <c r="B25" i="7"/>
  <c r="K13" i="7" l="1"/>
  <c r="I13" i="7"/>
  <c r="F13" i="7"/>
  <c r="E13" i="7"/>
  <c r="B13" i="7"/>
  <c r="B14" i="7"/>
  <c r="B18" i="7"/>
  <c r="B17" i="7"/>
  <c r="L13" i="7" l="1"/>
  <c r="G8" i="7" s="1"/>
  <c r="A33" i="2" l="1"/>
  <c r="M71" i="7"/>
</calcChain>
</file>

<file path=xl/sharedStrings.xml><?xml version="1.0" encoding="utf-8"?>
<sst xmlns="http://schemas.openxmlformats.org/spreadsheetml/2006/main" count="672" uniqueCount="615">
  <si>
    <t>FEDERATION NAME</t>
  </si>
  <si>
    <t>CODE ISO</t>
  </si>
  <si>
    <t>Title</t>
  </si>
  <si>
    <t>Function</t>
  </si>
  <si>
    <t>Categories</t>
  </si>
  <si>
    <t>Arrival Date</t>
  </si>
  <si>
    <t>Departure Date</t>
  </si>
  <si>
    <t>Day Exit Test</t>
  </si>
  <si>
    <t>HOTEL COMP</t>
  </si>
  <si>
    <t>TYPE ROOM</t>
  </si>
  <si>
    <t>HOTEL TRAINING CAMP</t>
  </si>
  <si>
    <t>Type Exit Test</t>
  </si>
  <si>
    <t>List of Name</t>
  </si>
  <si>
    <t>Transport Type</t>
  </si>
  <si>
    <t>Airport / Station</t>
  </si>
  <si>
    <t>Arrival / Departure Time</t>
  </si>
  <si>
    <t>PRICE HOTEL COMP</t>
  </si>
  <si>
    <t>PRICE HOTEL TRAINING CAMP</t>
  </si>
  <si>
    <t>AFGANISTAN JUDO FEDERATION</t>
  </si>
  <si>
    <t>AFG</t>
  </si>
  <si>
    <t>Mr.</t>
  </si>
  <si>
    <t>Competitor</t>
  </si>
  <si>
    <t>SINGLE</t>
  </si>
  <si>
    <t>PCR</t>
  </si>
  <si>
    <t>Flight</t>
  </si>
  <si>
    <t>ALBANIAN JUDO FEDERATION</t>
  </si>
  <si>
    <t>ALB</t>
  </si>
  <si>
    <t>Ms.</t>
  </si>
  <si>
    <t>Coach</t>
  </si>
  <si>
    <t>-48 kg</t>
  </si>
  <si>
    <t>Antigen</t>
  </si>
  <si>
    <t>Train</t>
  </si>
  <si>
    <t>ALGERIAN JUDO FEDERATION</t>
  </si>
  <si>
    <t>ALG</t>
  </si>
  <si>
    <t>Physiotherapist</t>
  </si>
  <si>
    <t>-52 kg</t>
  </si>
  <si>
    <t>TWIN</t>
  </si>
  <si>
    <t>No</t>
  </si>
  <si>
    <t>Individual transport</t>
  </si>
  <si>
    <t>ALL JAPAN JUDO FEDERATION</t>
  </si>
  <si>
    <t>JPN</t>
  </si>
  <si>
    <t>Team-Official</t>
  </si>
  <si>
    <t>-57 kg</t>
  </si>
  <si>
    <t>ALONE IN TWIIN</t>
  </si>
  <si>
    <t>Bus</t>
  </si>
  <si>
    <t>Other (No shuttle)</t>
  </si>
  <si>
    <t>AMERICAN SAMOA JUDO ASSOCIATION</t>
  </si>
  <si>
    <t>ASA</t>
  </si>
  <si>
    <t>Doctor</t>
  </si>
  <si>
    <t>-63 kg</t>
  </si>
  <si>
    <t>ARMENIA JUDO FEDERATION</t>
  </si>
  <si>
    <t>ARM</t>
  </si>
  <si>
    <t>Referee</t>
  </si>
  <si>
    <t>-70 kg</t>
  </si>
  <si>
    <t>ASSOCIAÇÃO REGIONAL DE JUDO DE SANTIAGO SUL</t>
  </si>
  <si>
    <t>CPV</t>
  </si>
  <si>
    <t>Judoka</t>
  </si>
  <si>
    <t>AUSTRIAN JUDO FEDERATION</t>
  </si>
  <si>
    <t>AUT</t>
  </si>
  <si>
    <t>President</t>
  </si>
  <si>
    <t>AZERBAIJAN JUDO FEDERATION</t>
  </si>
  <si>
    <t>AZE</t>
  </si>
  <si>
    <t>BAHAMAS JUDO FEDERATION</t>
  </si>
  <si>
    <t>BAH</t>
  </si>
  <si>
    <t>BANGLADESH JUDO FEDERATION</t>
  </si>
  <si>
    <t>BAN</t>
  </si>
  <si>
    <t>-60 kg</t>
  </si>
  <si>
    <t>BARBADOS JUDO ASSOCIATION</t>
  </si>
  <si>
    <t>BAR</t>
  </si>
  <si>
    <t>-66 kg</t>
  </si>
  <si>
    <t>BELARUSIAN JUDO FEDERATION</t>
  </si>
  <si>
    <t>BLR</t>
  </si>
  <si>
    <t>-73 kg</t>
  </si>
  <si>
    <t>BELGIAN JUDO FEDERATION</t>
  </si>
  <si>
    <t>BEL</t>
  </si>
  <si>
    <t>-81 kg</t>
  </si>
  <si>
    <t>BHUTAN JUDO ASSOCIATION</t>
  </si>
  <si>
    <t>BHU</t>
  </si>
  <si>
    <t>-90 kg</t>
  </si>
  <si>
    <t>BOLIVIAN JUDO FEDERATION</t>
  </si>
  <si>
    <t>BOL</t>
  </si>
  <si>
    <t>BOTSWANA JUDO FEDERATION</t>
  </si>
  <si>
    <t>BOT</t>
  </si>
  <si>
    <t>BRITISH JUDO ASSOCIATION</t>
  </si>
  <si>
    <t>GBR</t>
  </si>
  <si>
    <t>BRUNEI</t>
  </si>
  <si>
    <t>BRU</t>
  </si>
  <si>
    <t>BULGARIAN JUDO FEDERATION</t>
  </si>
  <si>
    <t>BUL</t>
  </si>
  <si>
    <t>CAMBODIAN JUDO FEDERATION</t>
  </si>
  <si>
    <t>CAM</t>
  </si>
  <si>
    <t>CAYMAN ISLANDS JUDO FEDERATION</t>
  </si>
  <si>
    <t>CAY</t>
  </si>
  <si>
    <t>CHINESE JUDO ASSOCIATION</t>
  </si>
  <si>
    <t>CHN</t>
  </si>
  <si>
    <t>CHINESE TAIPEI JUDO FEDERATION</t>
  </si>
  <si>
    <t>TPE</t>
  </si>
  <si>
    <t>CONFEDERAÇÃO BRASILEIRA DE JUDÔ</t>
  </si>
  <si>
    <t>BRA</t>
  </si>
  <si>
    <t>CONFEDERACION ARGENTINA DE JUDO</t>
  </si>
  <si>
    <t>ARG</t>
  </si>
  <si>
    <t>COOK ISLANDS JUDO ASSOCIATION</t>
  </si>
  <si>
    <t>COK</t>
  </si>
  <si>
    <t>CROATIAN JUDO FEDERATION</t>
  </si>
  <si>
    <t>CRO</t>
  </si>
  <si>
    <t>CURACAO JUDO FEDERATION</t>
  </si>
  <si>
    <t>CUW</t>
  </si>
  <si>
    <t>CYPRUS JUDO FEDERATION</t>
  </si>
  <si>
    <t>CYP</t>
  </si>
  <si>
    <t>CZECH JUDO FEDERATION</t>
  </si>
  <si>
    <t>CZE</t>
  </si>
  <si>
    <t>DANISH JUDO FEDERATION</t>
  </si>
  <si>
    <t>DEN</t>
  </si>
  <si>
    <t>DEUTSCHER JUDO-BUND E.V.</t>
  </si>
  <si>
    <t>GER</t>
  </si>
  <si>
    <t>DOMINICAN REPUBLIC JUDO FEDERATION</t>
  </si>
  <si>
    <t>DOM</t>
  </si>
  <si>
    <t>DPR KOREA JUDO ASSOCIATION</t>
  </si>
  <si>
    <t>PRK</t>
  </si>
  <si>
    <t>EGYPTIAN JUDO, AIKIDO, AND SUMO FEDERATION</t>
  </si>
  <si>
    <t>EGY</t>
  </si>
  <si>
    <t>ESTONIAN JUDO ASSOCIATION</t>
  </si>
  <si>
    <t>EST</t>
  </si>
  <si>
    <t>ESWATINI JUDO FEDERATION</t>
  </si>
  <si>
    <t>SWZ</t>
  </si>
  <si>
    <t>FEDERACAO ANGOLANA DE JUDO</t>
  </si>
  <si>
    <t>ANG</t>
  </si>
  <si>
    <t>FEDERACIO ANDORRAN DE JUDO I JUJITSU</t>
  </si>
  <si>
    <t>AND</t>
  </si>
  <si>
    <t>FEDERACION COLOMBIANA DE JUDO</t>
  </si>
  <si>
    <t>COL</t>
  </si>
  <si>
    <t>FEDERACION COSTARRICENSE DE JUDO</t>
  </si>
  <si>
    <t>CRC</t>
  </si>
  <si>
    <t>FEDERACION CUBANA DE JUDO</t>
  </si>
  <si>
    <t>CUB</t>
  </si>
  <si>
    <t>FEDERACION DE JUDO DE CHILE</t>
  </si>
  <si>
    <t>CHI</t>
  </si>
  <si>
    <t>FEDERACIÓN DE JUDO DE NICARAGUA</t>
  </si>
  <si>
    <t>NCA</t>
  </si>
  <si>
    <t>FEDERACIÓN DEPORTIVA NACIONAL DE JUDO DE GUATEMALA</t>
  </si>
  <si>
    <t>GUA</t>
  </si>
  <si>
    <t>FEDERACIÓN DEPORTIVA PERUANA DE JUDO</t>
  </si>
  <si>
    <t>PER</t>
  </si>
  <si>
    <t>FEDERACION ECUATOGUINÉENNE DE JUDO</t>
  </si>
  <si>
    <t>GEQ</t>
  </si>
  <si>
    <t>FEDERACION ECUATORIANA DE JUDO</t>
  </si>
  <si>
    <t>ECU</t>
  </si>
  <si>
    <t>FEDERACION MEXICANA DE JUDO</t>
  </si>
  <si>
    <t>MEX</t>
  </si>
  <si>
    <t>FEDERACIÓN PUERTORRIQUEÑA DE JUDO</t>
  </si>
  <si>
    <t>PUR</t>
  </si>
  <si>
    <t>FEDERACIÓN UNIDA DE JUDO DE PANAMA</t>
  </si>
  <si>
    <t>PAN</t>
  </si>
  <si>
    <t>FEDERACIÓN URUGUAYA DE JUDO</t>
  </si>
  <si>
    <t>URU</t>
  </si>
  <si>
    <t>FEDERACION VENEZOLANA DE JUDO</t>
  </si>
  <si>
    <t>VEN</t>
  </si>
  <si>
    <t>FEDERACIONA NACIONAL HONDUREÑA DE JUDO</t>
  </si>
  <si>
    <t>HON</t>
  </si>
  <si>
    <t>FEDERATION BENINOISE DE JUDO</t>
  </si>
  <si>
    <t>BEN</t>
  </si>
  <si>
    <t>FÉDÉRATION BISSAU GUINÉENNE DE JUDO</t>
  </si>
  <si>
    <t>GBS</t>
  </si>
  <si>
    <t>FEDERATION BURKINABE DE JUDO</t>
  </si>
  <si>
    <t>BUR</t>
  </si>
  <si>
    <t>FEDERATION BURUNDAISE DE JUDO</t>
  </si>
  <si>
    <t>BDI</t>
  </si>
  <si>
    <t>FEDERATION CAMEROUNAISE DE JUDO</t>
  </si>
  <si>
    <t>CMR</t>
  </si>
  <si>
    <t>FÉDÉRATION CENTRAFRICAINE DE JUDO</t>
  </si>
  <si>
    <t>CAF</t>
  </si>
  <si>
    <t>FEDERATION COMORIENNE DE JUDO ET DISCIPLINES ASSIMILÉES</t>
  </si>
  <si>
    <t>COM</t>
  </si>
  <si>
    <t>FEDERATION CONGOLAISE DE JUDO</t>
  </si>
  <si>
    <t>COD</t>
  </si>
  <si>
    <t>FÉDÉRATION DE LA RÉPUBLIQUE DU CONGO DE JUDO</t>
  </si>
  <si>
    <t>CGO</t>
  </si>
  <si>
    <t>FEDERATION DJIBOUTIENNE DE JUDO &amp; DISCIPLINES ASSOCIEES</t>
  </si>
  <si>
    <t>DJI</t>
  </si>
  <si>
    <t>FEDERATION FRANCAISE DE JUDO</t>
  </si>
  <si>
    <t>FRA</t>
  </si>
  <si>
    <t>FÉDÉRATION GABONAISE DE JUDO</t>
  </si>
  <si>
    <t>GAB</t>
  </si>
  <si>
    <t>FEDERATION GUINÉENNE DE JUDO</t>
  </si>
  <si>
    <t>GUI</t>
  </si>
  <si>
    <t>FEDERATION HAITIENNE DE JUDO</t>
  </si>
  <si>
    <t>HAI</t>
  </si>
  <si>
    <t>FÉDÉRATION IVOIRIENNE DE JUDO</t>
  </si>
  <si>
    <t>CIV</t>
  </si>
  <si>
    <t>FEDERATION LIBANAISE DE JUDO</t>
  </si>
  <si>
    <t>LBN</t>
  </si>
  <si>
    <t>FÉDÉRATION LUXEMBOURGEOISE ARTS MARTIAUX</t>
  </si>
  <si>
    <t>LUX</t>
  </si>
  <si>
    <t>FÉDÉRATION MALGACHE DE JUDO</t>
  </si>
  <si>
    <t>MAD</t>
  </si>
  <si>
    <t>FÉDÉRATION MALIENNE DE JUDO ET DISCIPLINES ASSOCIÉES</t>
  </si>
  <si>
    <t>MLI</t>
  </si>
  <si>
    <t>FEDERATION MAURITANIENNE DE JUDO</t>
  </si>
  <si>
    <t>MTN</t>
  </si>
  <si>
    <t>FÉDÉRATION MONÉGASQUE DE JUDO</t>
  </si>
  <si>
    <t>MON</t>
  </si>
  <si>
    <t>FEDERATION OF JUDO LESOTHO</t>
  </si>
  <si>
    <t>LES</t>
  </si>
  <si>
    <t>FÉDÉRATION POLYNÉSIENNE DE JUDO</t>
  </si>
  <si>
    <t>PYF</t>
  </si>
  <si>
    <t>FÉDÉRATION ROYALE MAROCAINE DE JUDO</t>
  </si>
  <si>
    <t>MAR</t>
  </si>
  <si>
    <t>FÉDÉRATION SÉNÉGALAISE DE JUDO ET DE DISCIPLINES ASSOCIÉES</t>
  </si>
  <si>
    <t>SEN</t>
  </si>
  <si>
    <t>FÉDÉRATION TCHADIENNE DE JUDO</t>
  </si>
  <si>
    <t>CHA</t>
  </si>
  <si>
    <t>FÉDÉRATION TOGOLAISE DE JUDO</t>
  </si>
  <si>
    <t>TOG</t>
  </si>
  <si>
    <t>FÉDÉRATION TUNISIENNE DE JUDO</t>
  </si>
  <si>
    <t>TUN</t>
  </si>
  <si>
    <t>FEDERAZIONE ITALIANA JUDO LOTTA KARATE ARTI MARZIALI</t>
  </si>
  <si>
    <t>ITA</t>
  </si>
  <si>
    <t>FIJI JUDO ASSOCIATION</t>
  </si>
  <si>
    <t>FIJ</t>
  </si>
  <si>
    <t>FINNISH JUDO ASSOCIATION</t>
  </si>
  <si>
    <t>FIN</t>
  </si>
  <si>
    <t>GAMBIA JUDO FEDERATION</t>
  </si>
  <si>
    <t>GAM</t>
  </si>
  <si>
    <t>GEORGIAN JUDO FEDERATION</t>
  </si>
  <si>
    <t>GEO</t>
  </si>
  <si>
    <t>GHANA JUDO ASSOCIATION</t>
  </si>
  <si>
    <t>GHA</t>
  </si>
  <si>
    <t>GUAM JUDO ASSOCIATION</t>
  </si>
  <si>
    <t>GUM</t>
  </si>
  <si>
    <t>GUYANA JUDO ASSOCIATION</t>
  </si>
  <si>
    <t>GUY</t>
  </si>
  <si>
    <t>HELLENIC JUDO FEDERATION</t>
  </si>
  <si>
    <t>GRE</t>
  </si>
  <si>
    <t>HUNGARIAN JUDO ASSOCIATION</t>
  </si>
  <si>
    <t>HUN</t>
  </si>
  <si>
    <t>INDONESIA JUDO FEDERATION</t>
  </si>
  <si>
    <t>INA</t>
  </si>
  <si>
    <t>IRAQI JUDO FEDERATION</t>
  </si>
  <si>
    <t>IRQ</t>
  </si>
  <si>
    <t>IRISH JUDO ASSOCIATION</t>
  </si>
  <si>
    <t>IRL</t>
  </si>
  <si>
    <t>ISRAEL JUDO ASSOCIATION</t>
  </si>
  <si>
    <t>ISR</t>
  </si>
  <si>
    <t>JAMAICA JUDO FEDERATION</t>
  </si>
  <si>
    <t>JAM</t>
  </si>
  <si>
    <t>JORDAN JUDO FEDERATION</t>
  </si>
  <si>
    <t>JOR</t>
  </si>
  <si>
    <t>JUDO &amp; JU-JITSU ASSOCIATION (EJJA) (ETH)</t>
  </si>
  <si>
    <t>ETH</t>
  </si>
  <si>
    <t>JUDO ASSOCIATION OF MALAWI</t>
  </si>
  <si>
    <t>MAW</t>
  </si>
  <si>
    <t>JUDO ASSOCIATION OF SAMOA</t>
  </si>
  <si>
    <t>SAM</t>
  </si>
  <si>
    <t>JUDO ASSOCIATION OF THAILAND UNDER THE PATRONAGE OF HIS MAJESTY THE KING</t>
  </si>
  <si>
    <t>THA</t>
  </si>
  <si>
    <t>JUDO ASSOCIATION OF ZIMBABWE</t>
  </si>
  <si>
    <t>ZIM</t>
  </si>
  <si>
    <t>JUDO BELIZE FEDERATION</t>
  </si>
  <si>
    <t>BIZ</t>
  </si>
  <si>
    <t>JUDO BOND NEDERLAND</t>
  </si>
  <si>
    <t>NED</t>
  </si>
  <si>
    <t>JUDO CANADA</t>
  </si>
  <si>
    <t>CAN</t>
  </si>
  <si>
    <t>JUDO FAROE ISLANDS</t>
  </si>
  <si>
    <t>FRO</t>
  </si>
  <si>
    <t>JUDO FEDERATION BAHRAIN</t>
  </si>
  <si>
    <t>BRN</t>
  </si>
  <si>
    <t>JUDO FEDERATION OF AUSTRALIA</t>
  </si>
  <si>
    <t>AUS</t>
  </si>
  <si>
    <t>JUDO FEDERATION OF BOSNIA AND HERZEGOVINA</t>
  </si>
  <si>
    <t>BIH</t>
  </si>
  <si>
    <t>JUDO FEDERATION OF ICELAND</t>
  </si>
  <si>
    <t>ISL</t>
  </si>
  <si>
    <t>JUDO FEDERATION OF INDIA</t>
  </si>
  <si>
    <t>IND</t>
  </si>
  <si>
    <t>JUDO FEDERATION OF MACEDONIA</t>
  </si>
  <si>
    <t>MKD</t>
  </si>
  <si>
    <t>JUDO FEDERATION OF REPUBLIC OF MOLDOVA</t>
  </si>
  <si>
    <t>MDA</t>
  </si>
  <si>
    <t>JUDO FEDERATION OF SERBIA</t>
  </si>
  <si>
    <t>SRB</t>
  </si>
  <si>
    <t>JUDO FEDERATION OF TURKMENISTAN</t>
  </si>
  <si>
    <t>TKM</t>
  </si>
  <si>
    <t>JUDO FEDERATION OF VANUATU</t>
  </si>
  <si>
    <t>VAN</t>
  </si>
  <si>
    <t>JUDO SOUTH AFRICA</t>
  </si>
  <si>
    <t>RSA</t>
  </si>
  <si>
    <t>JUDO TRINIDAD AND TOBAGO</t>
  </si>
  <si>
    <t>TTO</t>
  </si>
  <si>
    <t>KAZAKHSTAN JUDO FEDERATION</t>
  </si>
  <si>
    <t>KAZ</t>
  </si>
  <si>
    <t>KENYA JUDO FEDERATION</t>
  </si>
  <si>
    <t>KEN</t>
  </si>
  <si>
    <t>KIRIBATI JUDO FEDERATION</t>
  </si>
  <si>
    <t>KIR</t>
  </si>
  <si>
    <t>KOREA JUDO ASSOCIATION</t>
  </si>
  <si>
    <t>KOR</t>
  </si>
  <si>
    <t>KOSOVA JUDO FEDERATION</t>
  </si>
  <si>
    <t>KOS</t>
  </si>
  <si>
    <t>KUWAIT JUDO FEDERATION</t>
  </si>
  <si>
    <t>KUW</t>
  </si>
  <si>
    <t>LAO JUDO FEDERATION</t>
  </si>
  <si>
    <t>LAO</t>
  </si>
  <si>
    <t>LATVIAN JUDO FEDERATION</t>
  </si>
  <si>
    <t>LAT</t>
  </si>
  <si>
    <t>LIBERIAN JUDO FEDERATION</t>
  </si>
  <si>
    <t>LBR</t>
  </si>
  <si>
    <t>LIBYAN JUDO FEDERATION</t>
  </si>
  <si>
    <t>LBA</t>
  </si>
  <si>
    <t>LIECHTENSTEINER JUDOVERBAND</t>
  </si>
  <si>
    <t>LIE</t>
  </si>
  <si>
    <t>LIGUE DE JUDO DE NOUVELLE CALÉDONIELEDONIA</t>
  </si>
  <si>
    <t>NCL</t>
  </si>
  <si>
    <t>LITHUANIAN JUDO FEDERATION</t>
  </si>
  <si>
    <t>LTU</t>
  </si>
  <si>
    <t>MACAU JUDOKAN</t>
  </si>
  <si>
    <t>MAC</t>
  </si>
  <si>
    <t>MALAYSIA JUDO FEDERATION</t>
  </si>
  <si>
    <t>MAS</t>
  </si>
  <si>
    <t>MALTA JUDO FEDERATION &amp; ASSOCIATED DISCIPLINES</t>
  </si>
  <si>
    <t>MLT</t>
  </si>
  <si>
    <t>MARSHALL ISLANDS JUDO ASSOCIATION</t>
  </si>
  <si>
    <t>MHL</t>
  </si>
  <si>
    <t>MAURITIUS JUDO FEDERATION</t>
  </si>
  <si>
    <t>MRI</t>
  </si>
  <si>
    <t>MONGOLIAN JUDO ASSOCIATION</t>
  </si>
  <si>
    <t>MGL</t>
  </si>
  <si>
    <t>MONTENEGRO JUDO FEDERATION</t>
  </si>
  <si>
    <t>MNE</t>
  </si>
  <si>
    <t>MOZAMBIQUE JUDO FEDERATION</t>
  </si>
  <si>
    <t>MOZ</t>
  </si>
  <si>
    <t>MYANMAR JUDO FEDERATION</t>
  </si>
  <si>
    <t>MYA</t>
  </si>
  <si>
    <t>NAMIBIAN AMATEUR JUDO ASSOCIATION</t>
  </si>
  <si>
    <t>NAM</t>
  </si>
  <si>
    <t>NAURU JUDO ASSOCIATION</t>
  </si>
  <si>
    <t>NRU</t>
  </si>
  <si>
    <t>NEPAL JUDO ASSOCIATION</t>
  </si>
  <si>
    <t>NEP</t>
  </si>
  <si>
    <t>NEW ZEALAND JUDO FEDERATION INC.</t>
  </si>
  <si>
    <t>NZL</t>
  </si>
  <si>
    <t>NIGER JUDO FEDERATION</t>
  </si>
  <si>
    <t>NIG</t>
  </si>
  <si>
    <t>NIGERIA JUDO FEDERATION</t>
  </si>
  <si>
    <t>NGR</t>
  </si>
  <si>
    <t>NIUE ISLAND JUDO ASSOCIATION</t>
  </si>
  <si>
    <t>NIU</t>
  </si>
  <si>
    <t>NORFOLK ISLAND</t>
  </si>
  <si>
    <t>NFI</t>
  </si>
  <si>
    <t>NORTHERN MARIANAS JUDO ASSOCIATION</t>
  </si>
  <si>
    <t>MNP</t>
  </si>
  <si>
    <t>NORWEGIAN JUDO FEDERATION</t>
  </si>
  <si>
    <t>NOR</t>
  </si>
  <si>
    <t>OUGANDA JUDO ASSOCIATION</t>
  </si>
  <si>
    <t>UGA</t>
  </si>
  <si>
    <t>PAKISTAN JUDO FEDERATION</t>
  </si>
  <si>
    <t>PAK</t>
  </si>
  <si>
    <t>PALAU JUDO FEDERATION</t>
  </si>
  <si>
    <t>PLW</t>
  </si>
  <si>
    <t>PALESTINIAN JUDO FEDERATION</t>
  </si>
  <si>
    <t>PLE</t>
  </si>
  <si>
    <t>PAPUA NEW GUINEA JUDO FEDERATION</t>
  </si>
  <si>
    <t>PNG</t>
  </si>
  <si>
    <t>PARAGUAYAN JUDO FEDERATION</t>
  </si>
  <si>
    <t>PAR</t>
  </si>
  <si>
    <t>PHILIPPINE JUDO FEDERATION, INC.</t>
  </si>
  <si>
    <t>PHI</t>
  </si>
  <si>
    <t>POLISH JUDO ASSOCIATION</t>
  </si>
  <si>
    <t>POL</t>
  </si>
  <si>
    <t>PORTUGUESE JUDO FEDERATION</t>
  </si>
  <si>
    <t>POR</t>
  </si>
  <si>
    <t>QATAR TAEKWONDO, JUDO &amp; KARATE FEDERATION</t>
  </si>
  <si>
    <t>QAT</t>
  </si>
  <si>
    <t>ROMANIAN JUDO FEDERATION</t>
  </si>
  <si>
    <t>ROU</t>
  </si>
  <si>
    <t>ROYAL SPANISH JUDO FEDERATION</t>
  </si>
  <si>
    <t>ESP</t>
  </si>
  <si>
    <t>RUSSIAN JUDO FEDERATION</t>
  </si>
  <si>
    <t>RUS</t>
  </si>
  <si>
    <t>RUSSIAN OLYMPIC COMMITTEE</t>
  </si>
  <si>
    <t>ROC</t>
  </si>
  <si>
    <t>RUSSIAN PARALYMPIC COMMITTE</t>
  </si>
  <si>
    <t>RPC</t>
  </si>
  <si>
    <t>RWANDA JUDO FEDERATION</t>
  </si>
  <si>
    <t>RWA</t>
  </si>
  <si>
    <t>SAINT LUCIA JUDO ASSOCIATION</t>
  </si>
  <si>
    <t>LCA</t>
  </si>
  <si>
    <t>SALVADORIAN JUDO FEDERATION</t>
  </si>
  <si>
    <t>ESA</t>
  </si>
  <si>
    <t>SAN MARINO</t>
  </si>
  <si>
    <t>SMR</t>
  </si>
  <si>
    <t>SAO TOME AND PRINCIPE FEDERATION</t>
  </si>
  <si>
    <t>STP</t>
  </si>
  <si>
    <t>SAUDI JUDO FEDERATION</t>
  </si>
  <si>
    <t>KSA</t>
  </si>
  <si>
    <t>SEYCHELLES JUDO FEDERATION</t>
  </si>
  <si>
    <t>SEY</t>
  </si>
  <si>
    <t>SIERRA LEONE JUDO ASSOCIATION</t>
  </si>
  <si>
    <t>SLE</t>
  </si>
  <si>
    <t>SINGAPORE JUDO FEDERATION</t>
  </si>
  <si>
    <t>SGP</t>
  </si>
  <si>
    <t>SINT. MAARTEN JUDO FEDERATION</t>
  </si>
  <si>
    <t>SXM</t>
  </si>
  <si>
    <t>SLOVAK JUDO FEDERATION</t>
  </si>
  <si>
    <t>SVK</t>
  </si>
  <si>
    <t>SLOVENIAN JUDO FEDERATION</t>
  </si>
  <si>
    <t>SLO</t>
  </si>
  <si>
    <t>SOLOMON ISLANDS JUDO ASSOCIATION</t>
  </si>
  <si>
    <t>SOL</t>
  </si>
  <si>
    <t>SOMALI JUDO FEDERATION</t>
  </si>
  <si>
    <t>SOM</t>
  </si>
  <si>
    <t>SOUTH SUDAN JUDO FEDERATION</t>
  </si>
  <si>
    <t>SSD</t>
  </si>
  <si>
    <t>SRI LANKA JUDO ASSOCIATION</t>
  </si>
  <si>
    <t>SRI</t>
  </si>
  <si>
    <t>SUDAN JUDO &amp; JUJITSU FEDERATION</t>
  </si>
  <si>
    <t>SUD</t>
  </si>
  <si>
    <t>SURINAME JUDO FEDERATION</t>
  </si>
  <si>
    <t>SUR</t>
  </si>
  <si>
    <t>SWEDISH JUDO FEDERATION</t>
  </si>
  <si>
    <t>SWE</t>
  </si>
  <si>
    <t>SWISS JUDO &amp; JU-JITSU FEDERATION</t>
  </si>
  <si>
    <t>SUI</t>
  </si>
  <si>
    <t>SYRIAN JUDO FEDERATION</t>
  </si>
  <si>
    <t>SYR</t>
  </si>
  <si>
    <t>TAJIKISTAN JUDO FEDERATION</t>
  </si>
  <si>
    <t>TJK</t>
  </si>
  <si>
    <t>TANZANIA JUDO ASSOCIATION</t>
  </si>
  <si>
    <t>TAN</t>
  </si>
  <si>
    <t>THE JUDO ASSOCIATION OF HONG KONG, CHINA</t>
  </si>
  <si>
    <t>HKG</t>
  </si>
  <si>
    <t>THE NATIONAL JUDO FEDERATION OF KYRGYZSTAN</t>
  </si>
  <si>
    <t>KGZ</t>
  </si>
  <si>
    <t>TIMOR-LESTE</t>
  </si>
  <si>
    <t>TLS</t>
  </si>
  <si>
    <t>TONGA JUDO ASSOCIATION</t>
  </si>
  <si>
    <t>TGA</t>
  </si>
  <si>
    <t>TURKISH JUDO FEDERATION</t>
  </si>
  <si>
    <t>TUR</t>
  </si>
  <si>
    <t>UAE WRESTLING &amp; JUDO FEDERATION</t>
  </si>
  <si>
    <t>UAE</t>
  </si>
  <si>
    <t>UKRAINIAN JUDO FEDERATION</t>
  </si>
  <si>
    <t>UKR</t>
  </si>
  <si>
    <t>USA JUDO</t>
  </si>
  <si>
    <t>USA</t>
  </si>
  <si>
    <t>UZBEKISTAN JUDO FEDERATION</t>
  </si>
  <si>
    <t>UZB</t>
  </si>
  <si>
    <t>VIETNAM JUDO ASSOCIATION</t>
  </si>
  <si>
    <t>VIE</t>
  </si>
  <si>
    <t>YEMEN JUDO FEDERATION</t>
  </si>
  <si>
    <t>YEM</t>
  </si>
  <si>
    <t>ZAMBIA JUDO ASSOCIATION</t>
  </si>
  <si>
    <t>ZAM</t>
  </si>
  <si>
    <t xml:space="preserve">Please fill the FORM step by step : 
                  1️⃣ SUMMARY
                  2️⃣ FORM GENERAL
                  3️⃣ FORM COMP
                  4️⃣ FORM TRANING CAMP
                  5️⃣ TRANSPORT
Use the recap just below to check if all informations are filled. </t>
  </si>
  <si>
    <t>GENERAL INFORMATION</t>
  </si>
  <si>
    <t xml:space="preserve">FEDERATION NAME : </t>
  </si>
  <si>
    <t>ISO COUNTRY CODE</t>
  </si>
  <si>
    <t xml:space="preserve">EMAIL : </t>
  </si>
  <si>
    <t xml:space="preserve">CONTACT PERSON : </t>
  </si>
  <si>
    <t xml:space="preserve">PHONE NUMBER : </t>
  </si>
  <si>
    <t>COVID MANAGER</t>
  </si>
  <si>
    <t>EMAIL</t>
  </si>
  <si>
    <t>PHONE NUMBER</t>
  </si>
  <si>
    <t>RECAP</t>
  </si>
  <si>
    <t>1️⃣ SUMMARY</t>
  </si>
  <si>
    <t>🟩= all OK
🟧= Some informations are missing
🟥= Some informations are not concording, please check</t>
  </si>
  <si>
    <t>2️⃣ FORM GENERAL</t>
  </si>
  <si>
    <t>3️⃣ FORM COMP</t>
  </si>
  <si>
    <t>Competitor(s) =</t>
  </si>
  <si>
    <t xml:space="preserve">Official(s) [Coach, Physio…] =		</t>
  </si>
  <si>
    <t>President =</t>
  </si>
  <si>
    <t>TOTAL</t>
  </si>
  <si>
    <t>🟩= all OK
🟧= Some informations are missing. Please fill all informations you have. 
🟥= Some informations are not concording, please check</t>
  </si>
  <si>
    <t>Checking</t>
  </si>
  <si>
    <t>N°</t>
  </si>
  <si>
    <t>LAST NAME</t>
  </si>
  <si>
    <t>FIRST NAME</t>
  </si>
  <si>
    <t>Weight Category</t>
  </si>
  <si>
    <t>Date of Birth DD/MM/AAAA</t>
  </si>
  <si>
    <t>Passport number</t>
  </si>
  <si>
    <t>Exit Test</t>
  </si>
  <si>
    <t>If you need Exit Test, which day ?</t>
  </si>
  <si>
    <t>Arrival date</t>
  </si>
  <si>
    <t>Departure date</t>
  </si>
  <si>
    <t>Remarks</t>
  </si>
  <si>
    <t>First name</t>
  </si>
  <si>
    <t>Hotel</t>
  </si>
  <si>
    <t>Catering</t>
  </si>
  <si>
    <t xml:space="preserve">If twin/double room, shared with ? </t>
  </si>
  <si>
    <t>Early Check-In</t>
  </si>
  <si>
    <t>Late-Check-Out</t>
  </si>
  <si>
    <t>ARRIVAL INFORMATIONS</t>
  </si>
  <si>
    <t>DEPARTURE INFORMATIONS</t>
  </si>
  <si>
    <t>Type (A)</t>
  </si>
  <si>
    <t>Flight/Train number (A)</t>
  </si>
  <si>
    <t>Arrival Time</t>
  </si>
  <si>
    <t>From (A)</t>
  </si>
  <si>
    <t>To (A)</t>
  </si>
  <si>
    <r>
      <t xml:space="preserve">Transport needed (A)
</t>
    </r>
    <r>
      <rPr>
        <sz val="8"/>
        <color theme="1"/>
        <rFont val="Calibri (Corps)"/>
      </rPr>
      <t>Transport Airport/Station to Hotel</t>
    </r>
  </si>
  <si>
    <t>Type (D)</t>
  </si>
  <si>
    <t>Flight/Train number (D)</t>
  </si>
  <si>
    <t>Departure Time</t>
  </si>
  <si>
    <t>From (D)</t>
  </si>
  <si>
    <t>To (D)</t>
  </si>
  <si>
    <t>Transport needed (D)
Transport Airport/Station to Hotel</t>
  </si>
  <si>
    <t>COMPETITION</t>
  </si>
  <si>
    <t>OTHERS</t>
  </si>
  <si>
    <t>ID</t>
  </si>
  <si>
    <t>Check-In</t>
  </si>
  <si>
    <t>Check-Out</t>
  </si>
  <si>
    <t>Single's night</t>
  </si>
  <si>
    <t>Twin's night</t>
  </si>
  <si>
    <t>Alone in twin's night</t>
  </si>
  <si>
    <t>Exit test</t>
  </si>
  <si>
    <t>Total / person</t>
  </si>
  <si>
    <t>Delegation</t>
  </si>
  <si>
    <t>Actif</t>
  </si>
  <si>
    <t>Weigt Category</t>
  </si>
  <si>
    <t>Date of Birth DD/MM/YYYY</t>
  </si>
  <si>
    <t>Passport Number</t>
  </si>
  <si>
    <t>EU COVID Certificate</t>
  </si>
  <si>
    <t>EXIT Test</t>
  </si>
  <si>
    <t>Check-in</t>
  </si>
  <si>
    <t>Check-out</t>
  </si>
  <si>
    <t xml:space="preserve">If twin room, shared with ? </t>
  </si>
  <si>
    <t>Transport needed (A)
Transport Airport/Station to Hotel</t>
  </si>
  <si>
    <t>-78 kg</t>
  </si>
  <si>
    <t>+78 kg</t>
  </si>
  <si>
    <t>-100 kg</t>
  </si>
  <si>
    <t>+100 kg</t>
  </si>
  <si>
    <t>MERCURE Mulhouse Centre</t>
  </si>
  <si>
    <t>NO HOTEL</t>
  </si>
  <si>
    <t>HOLIDAY INN Mulhouse</t>
  </si>
  <si>
    <t>IBIS STYLES Mulhouse Centre Gare</t>
  </si>
  <si>
    <t>BRISTOL</t>
  </si>
  <si>
    <t>Airport Mulhouse</t>
  </si>
  <si>
    <t>Train station</t>
  </si>
  <si>
    <t>MERCURE Mulhouse Centre.SINGLE.FULL BOARD</t>
  </si>
  <si>
    <t>MERCURE Mulhouse Centre.SINGLE.HALF BOARD</t>
  </si>
  <si>
    <t>MERCURE Mulhouse Centre.SINGLE.BED &amp; BREAKFAST</t>
  </si>
  <si>
    <t>MERCURE Mulhouse Centre.TWIN.FULL BOARD</t>
  </si>
  <si>
    <t>MERCURE Mulhouse Centre.TWIN.HALF BOARD</t>
  </si>
  <si>
    <t>MERCURE Mulhouse Centre.TWIN.BED &amp; BREAKFAST</t>
  </si>
  <si>
    <t>MERCURE Mulhouse Centre.ALONE IN TWIIN.FULL BOARD</t>
  </si>
  <si>
    <t>MERCURE Mulhouse Centre.ALONE IN TWIIN.HALF BOARD</t>
  </si>
  <si>
    <t>MERCURE Mulhouse Centre.ALONE IN TWIIN.BED &amp; BREAKFAST</t>
  </si>
  <si>
    <t>HOLIDAY INN Mulhouse.SINGLE.FULL BOARD</t>
  </si>
  <si>
    <t>HOLIDAY INN Mulhouse.SINGLE.HALF BOARD</t>
  </si>
  <si>
    <t>HOLIDAY INN Mulhouse.SINGLE.BED &amp; BREAKFAST</t>
  </si>
  <si>
    <t>HOLIDAY INN Mulhouse.TWIN.FULL BOARD</t>
  </si>
  <si>
    <t>HOLIDAY INN Mulhouse.TWIN.HALF BOARD</t>
  </si>
  <si>
    <t>HOLIDAY INN Mulhouse.TWIN.BED &amp; BREAKFAST</t>
  </si>
  <si>
    <t>HOLIDAY INN Mulhouse.ALONE IN TWIIN.FULL BOARD</t>
  </si>
  <si>
    <t>HOLIDAY INN Mulhouse.ALONE IN TWIIN.HALF BOARD</t>
  </si>
  <si>
    <t>HOLIDAY INN Mulhouse.ALONE IN TWIIN.BED &amp; BREAKFAST</t>
  </si>
  <si>
    <t>IBIS STYLES Mulhouse Centre Gare.SINGLE.FULL BOARD</t>
  </si>
  <si>
    <t>IBIS STYLES Mulhouse Centre Gare.SINGLE.HALF BOARD</t>
  </si>
  <si>
    <t>IBIS STYLES Mulhouse Centre Gare.SINGLE.BED &amp; BREAKFAST</t>
  </si>
  <si>
    <t>IBIS STYLES Mulhouse Centre Gare.TWIN.FULL BOARD</t>
  </si>
  <si>
    <t>IBIS STYLES Mulhouse Centre Gare.TWIN.HALF BOARD</t>
  </si>
  <si>
    <t>IBIS STYLES Mulhouse Centre Gare.TWIN.BED &amp; BREAKFAST</t>
  </si>
  <si>
    <t>IBIS STYLES Mulhouse Centre Gare.ALONE IN TWIIN.FULL BOARD</t>
  </si>
  <si>
    <t>IBIS STYLES Mulhouse Centre Gare.ALONE IN TWIIN.HALF BOARD</t>
  </si>
  <si>
    <t>IBIS STYLES Mulhouse Centre Gare.ALONE IN TWIIN.BED &amp; BREAKFAST</t>
  </si>
  <si>
    <t>09/11/2022</t>
  </si>
  <si>
    <t>10/11/2022</t>
  </si>
  <si>
    <t>11/11/2022</t>
  </si>
  <si>
    <t>12/11/2022</t>
  </si>
  <si>
    <t>13/11/2022</t>
  </si>
  <si>
    <t>4️⃣ TRANSPORT</t>
  </si>
  <si>
    <t>Vaccination status (IJF protocol rules)</t>
  </si>
  <si>
    <t>10/11.2022</t>
  </si>
  <si>
    <t>Lunch (09/11)</t>
  </si>
  <si>
    <t>Diner (09/11)</t>
  </si>
  <si>
    <t>Lunch (10/11)</t>
  </si>
  <si>
    <t>Diner (10/11)</t>
  </si>
  <si>
    <t>Lunch (11/11)</t>
  </si>
  <si>
    <t>Diner (11/11)</t>
  </si>
  <si>
    <t>Lunch (12/11)</t>
  </si>
  <si>
    <t>Diner (12/11)</t>
  </si>
  <si>
    <t>Lunch (13/11)</t>
  </si>
  <si>
    <t>Diner (13/11)</t>
  </si>
  <si>
    <t>FIRST NAME &amp; LAST NAME</t>
  </si>
  <si>
    <t>AG Test at arrival</t>
  </si>
  <si>
    <r>
      <rPr>
        <sz val="24"/>
        <color theme="1"/>
        <rFont val="DINEngschriftLTPro"/>
      </rPr>
      <t>European Judo Championships Senior Mixed Team Mulhouse 2022</t>
    </r>
    <r>
      <rPr>
        <sz val="18"/>
        <color theme="1"/>
        <rFont val="DINEngschriftLTPro"/>
      </rPr>
      <t xml:space="preserve">
</t>
    </r>
    <r>
      <rPr>
        <i/>
        <sz val="18"/>
        <color theme="1"/>
        <rFont val="DINEngschriftLTPro"/>
      </rPr>
      <t>(12 NOVEMBER 2022)</t>
    </r>
  </si>
  <si>
    <r>
      <rPr>
        <sz val="20"/>
        <color theme="1"/>
        <rFont val="DINEngschriftLTPro"/>
      </rPr>
      <t>European Judo Championships Senior Mixed Team Mulhouse 2022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(12 NOVEMBER 2022)</t>
    </r>
  </si>
  <si>
    <t xml:space="preserve">Please, specify your choice. </t>
  </si>
  <si>
    <t>Choice</t>
  </si>
  <si>
    <t>HOTEL / CATERING</t>
  </si>
  <si>
    <t>ARRIVAL TEST</t>
  </si>
  <si>
    <t>EXIT TEST</t>
  </si>
  <si>
    <t>HBR</t>
  </si>
  <si>
    <t>EUROPEAN JUDO FEDERATION</t>
  </si>
  <si>
    <t>UEJ</t>
  </si>
  <si>
    <t>INTERNATIONAL JUDO FEDERATION</t>
  </si>
  <si>
    <t>IJF</t>
  </si>
  <si>
    <t>Commentator</t>
  </si>
  <si>
    <t>Education commission</t>
  </si>
  <si>
    <t>Event Producer</t>
  </si>
  <si>
    <t>Graphics</t>
  </si>
  <si>
    <t>IT</t>
  </si>
  <si>
    <t>Logistic</t>
  </si>
  <si>
    <t>Medical commission</t>
  </si>
  <si>
    <t>Sport Commission</t>
  </si>
  <si>
    <t>Vice president</t>
  </si>
  <si>
    <t>VIP</t>
  </si>
  <si>
    <t>BRISTOL.SINGLE.FULL BOARD</t>
  </si>
  <si>
    <t>BRISTOL.SINGLE.HALF BOARD</t>
  </si>
  <si>
    <t>BRISTOL.SINGLE.BED &amp; BREAKFAST</t>
  </si>
  <si>
    <t>BRISTOL.TWIN.FULL BOARD</t>
  </si>
  <si>
    <t>BRISTOL.TWIN.HALF BOARD</t>
  </si>
  <si>
    <t>BRISTOL.TWIN.BED &amp; BREAKFAST</t>
  </si>
  <si>
    <t>BRISTOL.ALONE IN TWIIN.FULL BOARD</t>
  </si>
  <si>
    <t>BRISTOL.ALONE IN TWIIN.HALF BOARD</t>
  </si>
  <si>
    <t>BRISTOL.ALONE IN TWIIN.BED &amp; 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</si>
</sst>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)\ &quot;€&quot;_ ;_ * \(#,##0.00\)\ &quot;€&quot;_ ;_ * &quot;-&quot;??_)\ &quot;€&quot;_ ;_ @_ "/>
    <numFmt numFmtId="165" formatCode="#,##0.00\ &quot;€&quot;"/>
    <numFmt numFmtId="166" formatCode="[$-F400]h:mm:ss\ AM/PM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8"/>
      <color theme="1"/>
      <name val="Calibri (Corps)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DINEngschriftLTPro"/>
    </font>
    <font>
      <sz val="18"/>
      <color theme="1"/>
      <name val="DINEngschriftLTPro"/>
    </font>
    <font>
      <sz val="16"/>
      <color theme="1"/>
      <name val="DINEngschriftLTPro"/>
    </font>
    <font>
      <sz val="16"/>
      <color theme="1"/>
      <name val="Calibri"/>
      <family val="2"/>
      <scheme val="minor"/>
    </font>
    <font>
      <sz val="20"/>
      <color theme="1"/>
      <name val="DINEngschriftLTPro"/>
    </font>
    <font>
      <sz val="24"/>
      <color theme="1"/>
      <name val="DINEngschriftLTPro"/>
    </font>
    <font>
      <i/>
      <sz val="18"/>
      <color theme="1"/>
      <name val="DINEngschriftLTPro"/>
    </font>
    <font>
      <sz val="12"/>
      <color rgb="FF00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 applyProtection="1">
      <alignment horizontal="center"/>
      <protection locked="0"/>
    </xf>
    <xf numFmtId="0" fontId="9" fillId="2" borderId="6" xfId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165" fontId="0" fillId="0" borderId="0" xfId="2" applyNumberFormat="1" applyFont="1" applyAlignment="1" applyProtection="1">
      <alignment horizontal="center" vertical="center"/>
    </xf>
    <xf numFmtId="164" fontId="0" fillId="4" borderId="0" xfId="2" applyFont="1" applyFill="1" applyProtection="1"/>
    <xf numFmtId="20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/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/>
    <xf numFmtId="165" fontId="15" fillId="0" borderId="0" xfId="2" applyNumberFormat="1" applyFont="1" applyFill="1" applyAlignment="1" applyProtection="1"/>
    <xf numFmtId="0" fontId="0" fillId="8" borderId="0" xfId="0" applyFill="1"/>
    <xf numFmtId="14" fontId="0" fillId="8" borderId="0" xfId="0" applyNumberFormat="1" applyFill="1"/>
    <xf numFmtId="0" fontId="19" fillId="0" borderId="0" xfId="0" applyFont="1" applyFill="1"/>
    <xf numFmtId="165" fontId="15" fillId="4" borderId="0" xfId="2" applyNumberFormat="1" applyFont="1" applyFill="1" applyAlignment="1" applyProtection="1">
      <alignment horizontal="center"/>
    </xf>
    <xf numFmtId="0" fontId="14" fillId="4" borderId="0" xfId="0" applyFont="1" applyFill="1" applyAlignment="1">
      <alignment horizontal="center"/>
    </xf>
    <xf numFmtId="0" fontId="0" fillId="0" borderId="0" xfId="0" applyFont="1"/>
    <xf numFmtId="0" fontId="14" fillId="0" borderId="0" xfId="0" applyFont="1" applyFill="1" applyAlignment="1"/>
    <xf numFmtId="0" fontId="0" fillId="0" borderId="0" xfId="0" applyFill="1"/>
    <xf numFmtId="14" fontId="0" fillId="0" borderId="0" xfId="0" applyNumberFormat="1" applyFill="1" applyAlignment="1" applyProtection="1">
      <alignment horizontal="center" vertical="center"/>
      <protection locked="0"/>
    </xf>
    <xf numFmtId="0" fontId="20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 applyProtection="1">
      <alignment horizontal="center"/>
      <protection locked="0"/>
    </xf>
    <xf numFmtId="0" fontId="9" fillId="2" borderId="0" xfId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165" fontId="15" fillId="4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165" fontId="15" fillId="0" borderId="0" xfId="2" applyNumberFormat="1" applyFont="1" applyFill="1" applyAlignment="1" applyProtection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110">
    <dxf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25" formatCode="hh:mm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color rgb="FFFF0000"/>
      </font>
      <fill>
        <patternFill>
          <bgColor theme="1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>
      <tableStyleElement type="wholeTable" dxfId="109"/>
      <tableStyleElement type="headerRow" dxfId="108"/>
      <tableStyleElement type="totalRow" dxfId="107"/>
      <tableStyleElement type="firstColumn" dxfId="106"/>
      <tableStyleElement type="lastColumn" dxfId="105"/>
      <tableStyleElement type="firstRowStripe" dxfId="104"/>
      <tableStyleElement type="firstColumnStripe" dxfId="103"/>
      <tableStyleElement type="firstHeaderCell" dxfId="10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287020</xdr:colOff>
      <xdr:row>0</xdr:row>
      <xdr:rowOff>154003</xdr:rowOff>
    </xdr:from>
    <xdr:to>
      <xdr:col>0</xdr:col>
      <xdr:colOff>1189839</xdr:colOff>
      <xdr:row>2</xdr:row>
      <xdr:rowOff>337821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62FB2F98-D17B-A342-B6A7-17517E3B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020" y="154003"/>
          <a:ext cx="902819" cy="590218"/>
        </a:xfrm>
        <a:prstGeom prst="rect">
          <a:avLst/>
        </a:prstGeom>
      </xdr:spPr>
    </xdr:pic>
    <xdr:clientData/>
  </xdr:twoCellAnchor>
  <xdr:twoCellAnchor editAs="oneCell">
    <xdr:from>
      <xdr:col>2</xdr:col>
      <xdr:colOff>5203</xdr:colOff>
      <xdr:row>22</xdr:row>
      <xdr:rowOff>12340</xdr:rowOff>
    </xdr:from>
    <xdr:to>
      <xdr:col>3</xdr:col>
      <xdr:colOff>298814</xdr:colOff>
      <xdr:row>26</xdr:row>
      <xdr:rowOff>12341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2136" y="6379273"/>
          <a:ext cx="3824211" cy="812801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7</xdr:row>
      <xdr:rowOff>442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93F85188-3EEE-B445-A407-B463085B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04" y="1683133"/>
          <a:ext cx="9566326" cy="1865829"/>
        </a:xfrm>
        <a:prstGeom prst="rect">
          <a:avLst/>
        </a:prstGeom>
      </xdr:spPr>
    </xdr:pic>
    <xdr:clientData/>
  </xdr:twoCellAnchor>
  <xdr:twoCellAnchor editAs="oneCell">
    <xdr:from>
      <xdr:col>0</xdr:col>
      <xdr:colOff>178077</xdr:colOff>
      <xdr:row>2</xdr:row>
      <xdr:rowOff>370206</xdr:rowOff>
    </xdr:from>
    <xdr:to>
      <xdr:col>0</xdr:col>
      <xdr:colOff>1593540</xdr:colOff>
      <xdr:row>3</xdr:row>
      <xdr:rowOff>125731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xmlns="" id="{A4D0444F-2E01-1547-9EBC-72EF8012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077" y="770256"/>
          <a:ext cx="1415463" cy="71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106699</xdr:colOff>
      <xdr:row>2</xdr:row>
      <xdr:rowOff>485600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366A208-04BD-C942-9CF6-F44E962A0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61942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170262</xdr:colOff>
      <xdr:row>3</xdr:row>
      <xdr:rowOff>25930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2174C496-7F3A-4448-9643-9A28E978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93154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106698</xdr:colOff>
      <xdr:row>2</xdr:row>
      <xdr:rowOff>485600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11CA4B2-BE14-354D-9B41-29B0A1A8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58664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170263</xdr:colOff>
      <xdr:row>3</xdr:row>
      <xdr:rowOff>76730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4DEED78-EDB1-7D4D-B6AC-41566E8B8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93973"/>
        </a:xfrm>
        <a:prstGeom prst="rect">
          <a:avLst/>
        </a:prstGeom>
      </xdr:spPr>
    </xdr:pic>
    <xdr:clientData/>
  </xdr:twoCellAnchor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106699</xdr:colOff>
      <xdr:row>2</xdr:row>
      <xdr:rowOff>482322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F76C7544-61D2-1C44-A686-EA8D1D99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74295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170261</xdr:colOff>
      <xdr:row>3</xdr:row>
      <xdr:rowOff>60616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5E103B89-C54E-B640-BE88-C80B87775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712210"/>
        </a:xfrm>
        <a:prstGeom prst="rect">
          <a:avLst/>
        </a:prstGeom>
      </xdr:spPr>
    </xdr:pic>
    <xdr:clientData/>
  </xdr:twoCellAnchor>
  <xdr:twoCellAnchor editAs="oneCell">
    <xdr:from>
      <xdr:col>0</xdr:col>
      <xdr:colOff>226248</xdr:colOff>
      <xdr:row>5</xdr:row>
      <xdr:rowOff>134399</xdr:rowOff>
    </xdr:from>
    <xdr:to>
      <xdr:col>6</xdr:col>
      <xdr:colOff>312898</xdr:colOff>
      <xdr:row>9</xdr:row>
      <xdr:rowOff>191527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8BF3B88-045B-F244-B530-32A61144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48" y="1468819"/>
          <a:ext cx="4752520" cy="8669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106700</xdr:colOff>
      <xdr:row>2</xdr:row>
      <xdr:rowOff>497953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C0A8276-29FC-A34F-859F-0A2B7D57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40" y="335365"/>
          <a:ext cx="902819" cy="590218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3</xdr:col>
      <xdr:colOff>995762</xdr:colOff>
      <xdr:row>3</xdr:row>
      <xdr:rowOff>6886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9D07E2FD-0F82-2843-AB0A-717311BA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440" y="303283"/>
          <a:ext cx="141941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216046</xdr:colOff>
      <xdr:row>4</xdr:row>
      <xdr:rowOff>175173</xdr:rowOff>
    </xdr:from>
    <xdr:to>
      <xdr:col>3</xdr:col>
      <xdr:colOff>3230064</xdr:colOff>
      <xdr:row>9</xdr:row>
      <xdr:rowOff>6630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046" y="1377440"/>
          <a:ext cx="4910551" cy="970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FORM_GEN" displayName="FORM_GEN" ref="B12:P62" totalsRowShown="0" headerRowDxfId="90" dataDxfId="89">
  <autoFilter ref="B12:P62"/>
  <tableColumns count="15">
    <tableColumn id="1" name="Checking" dataDxfId="88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calculatedColumnFormula>
    </tableColumn>
    <tableColumn id="2" name="N°" dataDxfId="87"/>
    <tableColumn id="3" name="Title" dataDxfId="86"/>
    <tableColumn id="4" name="LAST NAME" dataDxfId="85"/>
    <tableColumn id="5" name="FIRST NAME" dataDxfId="84"/>
    <tableColumn id="6" name="Function" dataDxfId="83"/>
    <tableColumn id="7" name="Weight Category" dataDxfId="82"/>
    <tableColumn id="8" name="Date of Birth DD/MM/AAAA" dataDxfId="81"/>
    <tableColumn id="9" name="Passport number" dataDxfId="80"/>
    <tableColumn id="10" name="Vaccination status (IJF protocol rules)" dataDxfId="79"/>
    <tableColumn id="11" name="Exit Test" dataDxfId="78"/>
    <tableColumn id="12" name="If you need Exit Test, which day ?" dataDxfId="77"/>
    <tableColumn id="13" name="Arrival date" dataDxfId="76"/>
    <tableColumn id="14" name="Departure date" dataDxfId="75"/>
    <tableColumn id="15" name="Remarks" dataDxfId="74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id="3" name="FORM_COMP" displayName="FORM_COMP" ref="B12:S62" totalsRowShown="0" headerRowDxfId="64" dataDxfId="63">
  <autoFilter ref="B12:S62"/>
  <tableColumns count="18">
    <tableColumn id="1" name="Checking" dataDxfId="62">
      <calculatedColumnFormula>IF(FORM_COMP[[#This Row],[Title]]="","",IF(OR(FORM_COMP[[#This Row],[Hotel]]="",FORM_COMP[[#This Row],[Catering]]=""),"O",IF(AND(FORM_COMP[[#This Row],[Catering]]="HALF BOARD",FORM_COMP[[#This Row],[Please, specify your choice. ]]=""),"O",IF(COUNTIF(AA13:AE13,"ND")&gt;0.5,"R",IF(COUNTIF(FORM_COMP[[#This Row],[09/11/2022]:[13/11/2022]],"")=COUNTIF(U13:Y13,"NO"),"G","R")))))</calculatedColumnFormula>
    </tableColumn>
    <tableColumn id="2" name="N°" dataDxfId="61"/>
    <tableColumn id="3" name="Title" dataDxfId="60">
      <calculatedColumnFormula>IF(FORM_GEN[[#This Row],[Title]]="","",FORM_GEN[[#This Row],[Title]])</calculatedColumnFormula>
    </tableColumn>
    <tableColumn id="4" name="LAST NAME" dataDxfId="59">
      <calculatedColumnFormula>IF(FORM_GEN[[#This Row],[LAST NAME]]="","",FORM_GEN[[#This Row],[LAST NAME]])</calculatedColumnFormula>
    </tableColumn>
    <tableColumn id="5" name="First name" dataDxfId="58">
      <calculatedColumnFormula>IF(FORM_GEN[[#This Row],[FIRST NAME]]="","",FORM_GEN[[#This Row],[FIRST NAME]])</calculatedColumnFormula>
    </tableColumn>
    <tableColumn id="6" name="Arrival date" dataDxfId="57">
      <calculatedColumnFormula>IF(FORM_GEN[[#This Row],[Arrival date]]="","",FORM_GEN[[#This Row],[Arrival date]])</calculatedColumnFormula>
    </tableColumn>
    <tableColumn id="7" name="Departure date" dataDxfId="56">
      <calculatedColumnFormula>IF(FORM_GEN[[#This Row],[Departure date]]="","",FORM_GEN[[#This Row],[Departure date]])</calculatedColumnFormula>
    </tableColumn>
    <tableColumn id="8" name="Hotel" dataDxfId="55"/>
    <tableColumn id="17" name="Catering" dataDxfId="54">
      <calculatedColumnFormula>IF(FORM_COMP[[#This Row],[Hotel]]="","","FULL BOARD")</calculatedColumnFormula>
    </tableColumn>
    <tableColumn id="18" name="Please, specify your choice. " dataDxfId="53"/>
    <tableColumn id="9" name="09/11/2022" dataDxfId="52"/>
    <tableColumn id="10" name="10/11/2022" dataDxfId="51"/>
    <tableColumn id="11" name="11/11/2022" dataDxfId="50"/>
    <tableColumn id="12" name="12/11/2022" dataDxfId="49"/>
    <tableColumn id="13" name="13/11/2022" dataDxfId="48"/>
    <tableColumn id="14" name="If twin/double room, shared with ? " dataDxfId="47"/>
    <tableColumn id="15" name="Early Check-In" dataDxfId="46"/>
    <tableColumn id="16" name="Late-Check-Out" dataDxfId="45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id="5" name="FORM_TRANS" displayName="FORM_TRANS" ref="B12:T62" totalsRowShown="0" headerRowDxfId="36" dataDxfId="35">
  <autoFilter ref="B12:T62"/>
  <tableColumns count="19">
    <tableColumn id="1" name="Checking" dataDxfId="34">
      <calculatedColumnFormula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calculatedColumnFormula>
    </tableColumn>
    <tableColumn id="2" name="N°" dataDxfId="33"/>
    <tableColumn id="3" name="Title" dataDxfId="32">
      <calculatedColumnFormula>IF(FORM_GEN[[#This Row],[Title]]="","",FORM_GEN[[#This Row],[Title]])</calculatedColumnFormula>
    </tableColumn>
    <tableColumn id="4" name="LAST NAME" dataDxfId="31">
      <calculatedColumnFormula>IF(FORM_GEN[[#This Row],[LAST NAME]]="","",FORM_GEN[[#This Row],[LAST NAME]])</calculatedColumnFormula>
    </tableColumn>
    <tableColumn id="5" name="First name" dataDxfId="30">
      <calculatedColumnFormula>IF(FORM_GEN[[#This Row],[FIRST NAME]]="","",FORM_GEN[[#This Row],[FIRST NAME]])</calculatedColumnFormula>
    </tableColumn>
    <tableColumn id="6" name="Arrival date" dataDxfId="29">
      <calculatedColumnFormula>IF(FORM_GEN[[#This Row],[Arrival date]]="","",FORM_GEN[[#This Row],[Arrival date]])</calculatedColumnFormula>
    </tableColumn>
    <tableColumn id="18" name="Type (A)" dataDxfId="28"/>
    <tableColumn id="8" name="Flight/Train number (A)" dataDxfId="27"/>
    <tableColumn id="17" name="Arrival Time" dataDxfId="26">
      <calculatedColumnFormula>IF(FORM_TRANS[[#This Row],[Flight/Train number (A)]]="","","FULL BOARD")</calculatedColumnFormula>
    </tableColumn>
    <tableColumn id="9" name="From (A)" dataDxfId="25"/>
    <tableColumn id="10" name="To (A)" dataDxfId="24"/>
    <tableColumn id="11" name="Transport needed (A)_x000a_Transport Airport/Station to Hotel" dataDxfId="23"/>
    <tableColumn id="7" name="Departure date" dataDxfId="22">
      <calculatedColumnFormula>IF(FORM_GEN[[#This Row],[Departure date]]="","",FORM_GEN[[#This Row],[Departure date]])</calculatedColumnFormula>
    </tableColumn>
    <tableColumn id="14" name="Type (D)" dataDxfId="21"/>
    <tableColumn id="16" name="Flight/Train number (D)" dataDxfId="20"/>
    <tableColumn id="19" name="Departure Time" dataDxfId="19"/>
    <tableColumn id="20" name="From (D)" dataDxfId="18"/>
    <tableColumn id="21" name="To (D)" dataDxfId="17"/>
    <tableColumn id="22" name="Transport needed (D)_x000a_Transport Airport/Station to Hotel" dataDxfId="16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id="6" name="FORM_TRANS7" displayName="FORM_TRANS7" ref="B12:N62" totalsRowShown="0" headerRowDxfId="14" dataDxfId="13">
  <autoFilter ref="B12:N62"/>
  <tableColumns count="13">
    <tableColumn id="1" name="Checking" dataDxfId="12">
      <calculatedColumnFormula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calculatedColumnFormula>
    </tableColumn>
    <tableColumn id="2" name="N°" dataDxfId="11"/>
    <tableColumn id="3" name="ID" dataDxfId="10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calculatedColumnFormula>
    </tableColumn>
    <tableColumn id="4" name="Check-In" dataDxfId="9">
      <calculatedColumnFormula>IF(FORM_TRANS7[[#This Row],[ID]]="","",FORM_GEN[[#This Row],[Arrival date]])</calculatedColumnFormula>
    </tableColumn>
    <tableColumn id="5" name="Check-Out" dataDxfId="8">
      <calculatedColumnFormula>IF(FORM_TRANS7[[#This Row],[ID]]="","",FORM_GEN[[#This Row],[Departure date]])</calculatedColumnFormula>
    </tableColumn>
    <tableColumn id="6" name="Hotel" dataDxfId="7">
      <calculatedColumnFormula>IF(FORM_COMP[[#This Row],[Hotel]]="","",FORM_COMP[[#This Row],[Hotel]])</calculatedColumnFormula>
    </tableColumn>
    <tableColumn id="9" name="Catering" dataDxfId="6">
      <calculatedColumnFormula>IF(FORM_COMP[[#This Row],[Catering]]="","",FORM_COMP[[#This Row],[Catering]])</calculatedColumnFormula>
    </tableColumn>
    <tableColumn id="18" name="Single's night" dataDxfId="5">
      <calculatedColumnFormula>IF(FORM_TRANS7[[#This Row],[ID]]="","",COUNTIF(FORM_COMP[[#This Row],[09/11/2022]:[13/11/2022]],"SINGLE"))</calculatedColumnFormula>
    </tableColumn>
    <tableColumn id="8" name="Twin's night" dataDxfId="4">
      <calculatedColumnFormula>IF(FORM_TRANS7[[#This Row],[ID]]="","",COUNTIF(FORM_COMP[[#This Row],[09/11/2022]:[13/11/2022]],"TWIN"))</calculatedColumnFormula>
    </tableColumn>
    <tableColumn id="17" name="Alone in twin's night" dataDxfId="3">
      <calculatedColumnFormula>IF(FORM_TRANS7[[#This Row],[ID]]="","",COUNTIF(FORM_COMP[[#This Row],[09/11/2022]:[13/11/2022]],"ALONE IN TWIIN"))</calculatedColumnFormula>
    </tableColumn>
    <tableColumn id="20" name="Exit test" dataDxfId="2">
      <calculatedColumnFormula>IF(FORM_TRANS7[[#This Row],[Hotel]]="","",FORM_GEN[[#This Row],[Exit Test]])</calculatedColumnFormula>
    </tableColumn>
    <tableColumn id="21" name="AG Test at arrival" dataDxfId="1">
      <calculatedColumnFormula>IF(FORM_TRANS7[[#This Row],[ID]]="","",65)</calculatedColumnFormula>
    </tableColumn>
    <tableColumn id="22" name="Total / person" dataDxfId="0">
      <calculatedColumnFormula>IF(FORM_TRANS7[[#This Row],[ID]]="","",SUM('3 - FORM COMP'!AA13:AE13)+VLOOKUP(FORM_TRANS7[[#This Row],[Exit test]],SET!W$2:X$5,2,FALSE)+FORM_TRANS7[[#This Row],[AG Test at arrival]])</calculatedColumnFormula>
    </tableColumn>
  </tableColumns>
  <tableStyleInfo name="TableStyleMedium5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L289"/>
  <sheetViews>
    <sheetView topLeftCell="AE13" zoomScaleNormal="120" workbookViewId="0">
      <selection activeCell="A222" sqref="A222"/>
    </sheetView>
  </sheetViews>
  <sheetFormatPr baseColWidth="10" defaultColWidth="11" defaultRowHeight="15.75"/>
  <cols>
    <col min="1" max="1" width="65" bestFit="1" customWidth="1"/>
    <col min="17" max="17" width="30.375" bestFit="1" customWidth="1"/>
    <col min="21" max="21" width="20.875" bestFit="1" customWidth="1"/>
    <col min="35" max="35" width="61" bestFit="1" customWidth="1"/>
    <col min="38" max="38" width="42.125" bestFit="1" customWidth="1"/>
  </cols>
  <sheetData>
    <row r="1" spans="1:38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Z1" t="s">
        <v>12</v>
      </c>
      <c r="AB1" t="s">
        <v>13</v>
      </c>
      <c r="AD1" t="s">
        <v>14</v>
      </c>
      <c r="AF1" t="s">
        <v>15</v>
      </c>
      <c r="AI1" t="s">
        <v>16</v>
      </c>
      <c r="AL1" t="s">
        <v>17</v>
      </c>
    </row>
    <row r="2" spans="1:38">
      <c r="A2" s="5" t="s">
        <v>592</v>
      </c>
      <c r="C2" s="5" t="s">
        <v>593</v>
      </c>
      <c r="E2" s="6" t="s">
        <v>20</v>
      </c>
      <c r="G2" s="5" t="s">
        <v>21</v>
      </c>
      <c r="I2" s="7" t="s">
        <v>29</v>
      </c>
      <c r="K2" s="35">
        <v>44874</v>
      </c>
      <c r="M2" s="8">
        <v>44877</v>
      </c>
      <c r="O2" s="8">
        <v>44877</v>
      </c>
      <c r="Q2" t="s">
        <v>530</v>
      </c>
      <c r="S2" t="s">
        <v>22</v>
      </c>
      <c r="U2" t="s">
        <v>531</v>
      </c>
      <c r="W2" t="s">
        <v>23</v>
      </c>
      <c r="X2">
        <v>100</v>
      </c>
      <c r="Z2" t="str">
        <f>IF('2 - FORM GENERAL'!E13="","",CONCATENATE('2 - FORM GENERAL'!D13," ",'2 - FORM GENERAL'!E13," ",'2 - FORM GENERAL'!F13))</f>
        <v/>
      </c>
      <c r="AB2" t="s">
        <v>24</v>
      </c>
      <c r="AD2" s="36" t="s">
        <v>535</v>
      </c>
      <c r="AF2" s="16">
        <v>0</v>
      </c>
      <c r="AI2" t="s">
        <v>537</v>
      </c>
      <c r="AJ2">
        <v>215</v>
      </c>
      <c r="AL2" t="s">
        <v>531</v>
      </c>
    </row>
    <row r="3" spans="1:38">
      <c r="A3" s="5" t="s">
        <v>594</v>
      </c>
      <c r="C3" s="5" t="s">
        <v>595</v>
      </c>
      <c r="E3" s="6" t="s">
        <v>27</v>
      </c>
      <c r="G3" s="5" t="s">
        <v>28</v>
      </c>
      <c r="I3" s="7" t="s">
        <v>35</v>
      </c>
      <c r="K3" s="8">
        <v>44875</v>
      </c>
      <c r="M3" s="8">
        <v>44878</v>
      </c>
      <c r="O3" s="8"/>
      <c r="Q3" t="s">
        <v>532</v>
      </c>
      <c r="S3" t="s">
        <v>36</v>
      </c>
      <c r="W3" t="s">
        <v>30</v>
      </c>
      <c r="X3">
        <v>65</v>
      </c>
      <c r="Z3" t="str">
        <f>IF('2 - FORM GENERAL'!E14="","",CONCATENATE('2 - FORM GENERAL'!D14," ",'2 - FORM GENERAL'!E14," ",'2 - FORM GENERAL'!F14))</f>
        <v/>
      </c>
      <c r="AB3" t="s">
        <v>31</v>
      </c>
      <c r="AD3" s="36" t="s">
        <v>536</v>
      </c>
      <c r="AF3" s="16">
        <v>3.472222222222222E-3</v>
      </c>
      <c r="AI3" t="s">
        <v>538</v>
      </c>
      <c r="AJ3">
        <v>180</v>
      </c>
    </row>
    <row r="4" spans="1:38">
      <c r="A4" s="5" t="s">
        <v>18</v>
      </c>
      <c r="C4" s="5" t="s">
        <v>19</v>
      </c>
      <c r="G4" s="5" t="s">
        <v>34</v>
      </c>
      <c r="I4" s="7" t="s">
        <v>42</v>
      </c>
      <c r="K4" s="8">
        <v>44876</v>
      </c>
      <c r="M4" s="8"/>
      <c r="O4" s="8"/>
      <c r="Q4" t="s">
        <v>533</v>
      </c>
      <c r="S4" t="s">
        <v>43</v>
      </c>
      <c r="W4" t="s">
        <v>37</v>
      </c>
      <c r="X4">
        <v>0</v>
      </c>
      <c r="Z4" t="str">
        <f>IF('2 - FORM GENERAL'!E15="","",CONCATENATE('2 - FORM GENERAL'!D15," ",'2 - FORM GENERAL'!E15," ",'2 - FORM GENERAL'!F15))</f>
        <v/>
      </c>
      <c r="AB4" t="s">
        <v>38</v>
      </c>
      <c r="AD4" s="36" t="s">
        <v>45</v>
      </c>
      <c r="AF4" s="16">
        <v>6.9444444444444441E-3</v>
      </c>
      <c r="AI4" t="s">
        <v>539</v>
      </c>
      <c r="AJ4">
        <v>145</v>
      </c>
    </row>
    <row r="5" spans="1:38">
      <c r="A5" s="5" t="s">
        <v>25</v>
      </c>
      <c r="C5" s="5" t="s">
        <v>26</v>
      </c>
      <c r="G5" s="5" t="s">
        <v>41</v>
      </c>
      <c r="I5" s="7" t="s">
        <v>49</v>
      </c>
      <c r="K5" s="8"/>
      <c r="M5" s="8"/>
      <c r="O5" s="8"/>
      <c r="Q5" s="41" t="s">
        <v>534</v>
      </c>
      <c r="X5">
        <v>0</v>
      </c>
      <c r="Z5" t="str">
        <f>IF('2 - FORM GENERAL'!E16="","",CONCATENATE('2 - FORM GENERAL'!D16," ",'2 - FORM GENERAL'!E16," ",'2 - FORM GENERAL'!F16))</f>
        <v/>
      </c>
      <c r="AB5" t="s">
        <v>44</v>
      </c>
      <c r="AF5" s="16">
        <v>1.0416666666666666E-2</v>
      </c>
      <c r="AI5" t="s">
        <v>540</v>
      </c>
      <c r="AJ5">
        <v>170</v>
      </c>
    </row>
    <row r="6" spans="1:38">
      <c r="A6" s="5" t="s">
        <v>32</v>
      </c>
      <c r="C6" s="5" t="s">
        <v>33</v>
      </c>
      <c r="G6" s="5" t="s">
        <v>48</v>
      </c>
      <c r="I6" s="7" t="s">
        <v>53</v>
      </c>
      <c r="K6" s="8"/>
      <c r="M6" s="8"/>
      <c r="O6" s="8"/>
      <c r="Z6" t="str">
        <f>IF('2 - FORM GENERAL'!E17="","",CONCATENATE('2 - FORM GENERAL'!D17," ",'2 - FORM GENERAL'!E17," ",'2 - FORM GENERAL'!F17))</f>
        <v/>
      </c>
      <c r="AF6" s="16">
        <v>1.3888888888888888E-2</v>
      </c>
      <c r="AI6" t="s">
        <v>541</v>
      </c>
      <c r="AJ6">
        <v>130</v>
      </c>
    </row>
    <row r="7" spans="1:38">
      <c r="A7" s="5" t="s">
        <v>39</v>
      </c>
      <c r="C7" s="5" t="s">
        <v>40</v>
      </c>
      <c r="G7" s="5" t="s">
        <v>52</v>
      </c>
      <c r="I7" s="7" t="s">
        <v>526</v>
      </c>
      <c r="M7" s="8"/>
      <c r="Z7" t="str">
        <f>IF('2 - FORM GENERAL'!E18="","",CONCATENATE('2 - FORM GENERAL'!D18," ",'2 - FORM GENERAL'!E18," ",'2 - FORM GENERAL'!F18))</f>
        <v/>
      </c>
      <c r="AF7" s="16">
        <v>1.7361111111111112E-2</v>
      </c>
      <c r="AI7" t="s">
        <v>542</v>
      </c>
      <c r="AJ7">
        <v>95</v>
      </c>
    </row>
    <row r="8" spans="1:38">
      <c r="A8" s="5" t="s">
        <v>46</v>
      </c>
      <c r="C8" s="5" t="s">
        <v>47</v>
      </c>
      <c r="G8" s="5" t="s">
        <v>56</v>
      </c>
      <c r="I8" s="7" t="s">
        <v>527</v>
      </c>
      <c r="Z8" t="str">
        <f>IF('2 - FORM GENERAL'!E19="","",CONCATENATE('2 - FORM GENERAL'!D19," ",'2 - FORM GENERAL'!E19," ",'2 - FORM GENERAL'!F19))</f>
        <v/>
      </c>
      <c r="AF8" s="16">
        <v>2.0833333333333332E-2</v>
      </c>
      <c r="AI8" t="s">
        <v>543</v>
      </c>
      <c r="AJ8">
        <v>215</v>
      </c>
    </row>
    <row r="9" spans="1:38">
      <c r="A9" s="5" t="s">
        <v>50</v>
      </c>
      <c r="C9" s="5" t="s">
        <v>51</v>
      </c>
      <c r="G9" s="5" t="s">
        <v>59</v>
      </c>
      <c r="I9" s="7" t="s">
        <v>66</v>
      </c>
      <c r="Z9" t="str">
        <f>IF('2 - FORM GENERAL'!E20="","",CONCATENATE('2 - FORM GENERAL'!D20," ",'2 - FORM GENERAL'!E20," ",'2 - FORM GENERAL'!F20))</f>
        <v/>
      </c>
      <c r="AF9" s="16">
        <v>2.4305555555555556E-2</v>
      </c>
      <c r="AI9" t="s">
        <v>544</v>
      </c>
      <c r="AJ9">
        <v>180</v>
      </c>
    </row>
    <row r="10" spans="1:38">
      <c r="A10" s="5" t="s">
        <v>54</v>
      </c>
      <c r="C10" s="5" t="s">
        <v>55</v>
      </c>
      <c r="G10" s="5" t="s">
        <v>596</v>
      </c>
      <c r="I10" s="7" t="s">
        <v>69</v>
      </c>
      <c r="Z10" t="str">
        <f>IF('2 - FORM GENERAL'!E21="","",CONCATENATE('2 - FORM GENERAL'!D21," ",'2 - FORM GENERAL'!E21," ",'2 - FORM GENERAL'!F21))</f>
        <v/>
      </c>
      <c r="AF10" s="16">
        <v>2.7777777777777776E-2</v>
      </c>
      <c r="AI10" t="s">
        <v>545</v>
      </c>
      <c r="AJ10">
        <v>145</v>
      </c>
    </row>
    <row r="11" spans="1:38">
      <c r="A11" s="5" t="s">
        <v>57</v>
      </c>
      <c r="C11" s="5" t="s">
        <v>58</v>
      </c>
      <c r="G11" s="5" t="s">
        <v>597</v>
      </c>
      <c r="I11" s="7" t="s">
        <v>72</v>
      </c>
      <c r="AF11" s="16">
        <v>3.125E-2</v>
      </c>
      <c r="AI11" t="s">
        <v>546</v>
      </c>
      <c r="AJ11">
        <v>220</v>
      </c>
    </row>
    <row r="12" spans="1:38">
      <c r="A12" s="5" t="s">
        <v>60</v>
      </c>
      <c r="C12" s="5" t="s">
        <v>61</v>
      </c>
      <c r="G12" s="5" t="s">
        <v>598</v>
      </c>
      <c r="I12" s="7" t="s">
        <v>75</v>
      </c>
      <c r="Z12" t="str">
        <f>IF('2 - FORM GENERAL'!E22="","",CONCATENATE('2 - FORM GENERAL'!D22," ",'2 - FORM GENERAL'!E22," ",'2 - FORM GENERAL'!F22))</f>
        <v/>
      </c>
      <c r="AF12" s="16">
        <v>3.4722222222222224E-2</v>
      </c>
      <c r="AI12" t="s">
        <v>547</v>
      </c>
      <c r="AJ12">
        <v>180</v>
      </c>
    </row>
    <row r="13" spans="1:38">
      <c r="A13" s="5" t="s">
        <v>62</v>
      </c>
      <c r="C13" s="5" t="s">
        <v>63</v>
      </c>
      <c r="G13" s="5" t="s">
        <v>599</v>
      </c>
      <c r="I13" s="7" t="s">
        <v>78</v>
      </c>
      <c r="Z13" t="str">
        <f>IF('2 - FORM GENERAL'!E23="","",CONCATENATE('2 - FORM GENERAL'!D23," ",'2 - FORM GENERAL'!E23," ",'2 - FORM GENERAL'!F23))</f>
        <v/>
      </c>
      <c r="AF13" s="16">
        <v>3.8194444444444441E-2</v>
      </c>
      <c r="AI13" t="s">
        <v>548</v>
      </c>
      <c r="AJ13">
        <v>145</v>
      </c>
    </row>
    <row r="14" spans="1:38">
      <c r="A14" s="5" t="s">
        <v>64</v>
      </c>
      <c r="C14" s="5" t="s">
        <v>65</v>
      </c>
      <c r="G14" s="34" t="s">
        <v>600</v>
      </c>
      <c r="I14" s="7" t="s">
        <v>528</v>
      </c>
      <c r="Z14" t="str">
        <f>IF('2 - FORM GENERAL'!E24="","",CONCATENATE('2 - FORM GENERAL'!D24," ",'2 - FORM GENERAL'!E24," ",'2 - FORM GENERAL'!F24))</f>
        <v/>
      </c>
      <c r="AF14" s="16">
        <v>4.1666666666666664E-2</v>
      </c>
      <c r="AI14" t="s">
        <v>549</v>
      </c>
      <c r="AJ14">
        <v>170</v>
      </c>
    </row>
    <row r="15" spans="1:38">
      <c r="A15" s="5" t="s">
        <v>67</v>
      </c>
      <c r="C15" s="5" t="s">
        <v>68</v>
      </c>
      <c r="G15" s="5" t="s">
        <v>601</v>
      </c>
      <c r="I15" s="7" t="s">
        <v>529</v>
      </c>
      <c r="Z15" t="str">
        <f>IF('2 - FORM GENERAL'!E25="","",CONCATENATE('2 - FORM GENERAL'!D25," ",'2 - FORM GENERAL'!E25," ",'2 - FORM GENERAL'!F25))</f>
        <v/>
      </c>
      <c r="AF15" s="16">
        <v>4.5138888888888888E-2</v>
      </c>
      <c r="AI15" t="s">
        <v>550</v>
      </c>
      <c r="AJ15">
        <v>135</v>
      </c>
    </row>
    <row r="16" spans="1:38">
      <c r="A16" s="5" t="s">
        <v>70</v>
      </c>
      <c r="C16" s="5" t="s">
        <v>71</v>
      </c>
      <c r="G16" s="5" t="s">
        <v>602</v>
      </c>
      <c r="I16" s="7"/>
      <c r="Z16" t="str">
        <f>IF('2 - FORM GENERAL'!E26="","",CONCATENATE('2 - FORM GENERAL'!D26," ",'2 - FORM GENERAL'!E26," ",'2 - FORM GENERAL'!F26))</f>
        <v/>
      </c>
      <c r="AF16" s="16">
        <v>4.8611111111111112E-2</v>
      </c>
      <c r="AI16" t="s">
        <v>551</v>
      </c>
      <c r="AJ16">
        <v>95</v>
      </c>
    </row>
    <row r="17" spans="1:36">
      <c r="A17" s="5" t="s">
        <v>73</v>
      </c>
      <c r="C17" s="5" t="s">
        <v>74</v>
      </c>
      <c r="G17" s="5" t="s">
        <v>52</v>
      </c>
      <c r="I17" s="7"/>
      <c r="Z17" t="str">
        <f>IF('2 - FORM GENERAL'!E27="","",CONCATENATE('2 - FORM GENERAL'!D27," ",'2 - FORM GENERAL'!E27," ",'2 - FORM GENERAL'!F27))</f>
        <v/>
      </c>
      <c r="AF17" s="16">
        <v>5.2083333333333336E-2</v>
      </c>
      <c r="AI17" t="s">
        <v>552</v>
      </c>
      <c r="AJ17">
        <v>220</v>
      </c>
    </row>
    <row r="18" spans="1:36">
      <c r="A18" s="5" t="s">
        <v>76</v>
      </c>
      <c r="C18" s="5" t="s">
        <v>77</v>
      </c>
      <c r="G18" s="5" t="s">
        <v>603</v>
      </c>
      <c r="Z18" t="str">
        <f>IF('2 - FORM GENERAL'!E28="","",CONCATENATE('2 - FORM GENERAL'!D28," ",'2 - FORM GENERAL'!E28," ",'2 - FORM GENERAL'!F28))</f>
        <v/>
      </c>
      <c r="AF18" s="16">
        <v>5.5555555555555552E-2</v>
      </c>
      <c r="AI18" t="s">
        <v>553</v>
      </c>
      <c r="AJ18">
        <v>180</v>
      </c>
    </row>
    <row r="19" spans="1:36">
      <c r="A19" s="5" t="s">
        <v>79</v>
      </c>
      <c r="C19" s="5" t="s">
        <v>80</v>
      </c>
      <c r="G19" s="5" t="s">
        <v>604</v>
      </c>
      <c r="Z19" t="str">
        <f>IF('2 - FORM GENERAL'!E29="","",CONCATENATE('2 - FORM GENERAL'!D29," ",'2 - FORM GENERAL'!E29," ",'2 - FORM GENERAL'!F29))</f>
        <v/>
      </c>
      <c r="AF19" s="16">
        <v>5.9027777777777783E-2</v>
      </c>
      <c r="AI19" t="s">
        <v>554</v>
      </c>
      <c r="AJ19">
        <v>145</v>
      </c>
    </row>
    <row r="20" spans="1:36">
      <c r="A20" s="5" t="s">
        <v>81</v>
      </c>
      <c r="C20" s="5" t="s">
        <v>82</v>
      </c>
      <c r="G20" s="5" t="s">
        <v>605</v>
      </c>
      <c r="Z20" t="str">
        <f>IF('2 - FORM GENERAL'!E30="","",CONCATENATE('2 - FORM GENERAL'!D30," ",'2 - FORM GENERAL'!E30," ",'2 - FORM GENERAL'!F30))</f>
        <v/>
      </c>
      <c r="AF20" s="16">
        <v>6.25E-2</v>
      </c>
      <c r="AI20" t="s">
        <v>555</v>
      </c>
      <c r="AJ20">
        <v>150</v>
      </c>
    </row>
    <row r="21" spans="1:36">
      <c r="A21" s="5" t="s">
        <v>83</v>
      </c>
      <c r="C21" s="5" t="s">
        <v>84</v>
      </c>
      <c r="G21" s="5"/>
      <c r="Z21" t="str">
        <f>IF('2 - FORM GENERAL'!E31="","",CONCATENATE('2 - FORM GENERAL'!D31," ",'2 - FORM GENERAL'!E31," ",'2 - FORM GENERAL'!F31))</f>
        <v/>
      </c>
      <c r="AF21" s="16">
        <v>6.5972222222222224E-2</v>
      </c>
      <c r="AI21" t="s">
        <v>556</v>
      </c>
      <c r="AJ21">
        <v>130</v>
      </c>
    </row>
    <row r="22" spans="1:36">
      <c r="A22" s="5" t="s">
        <v>85</v>
      </c>
      <c r="C22" s="5" t="s">
        <v>86</v>
      </c>
      <c r="Z22" t="str">
        <f>IF('2 - FORM GENERAL'!E32="","",CONCATENATE('2 - FORM GENERAL'!D32," ",'2 - FORM GENERAL'!E32," ",'2 - FORM GENERAL'!F32))</f>
        <v/>
      </c>
      <c r="AF22" s="16">
        <v>6.9444444444444406E-2</v>
      </c>
      <c r="AI22" t="s">
        <v>557</v>
      </c>
      <c r="AJ22">
        <v>110</v>
      </c>
    </row>
    <row r="23" spans="1:36">
      <c r="A23" s="5" t="s">
        <v>87</v>
      </c>
      <c r="C23" s="5" t="s">
        <v>88</v>
      </c>
      <c r="Z23" t="str">
        <f>IF('2 - FORM GENERAL'!E33="","",CONCATENATE('2 - FORM GENERAL'!D33," ",'2 - FORM GENERAL'!E33," ",'2 - FORM GENERAL'!F33))</f>
        <v/>
      </c>
      <c r="AF23" s="16">
        <v>7.2916666666666699E-2</v>
      </c>
      <c r="AI23" t="s">
        <v>558</v>
      </c>
      <c r="AJ23">
        <v>117</v>
      </c>
    </row>
    <row r="24" spans="1:36">
      <c r="A24" s="5" t="s">
        <v>89</v>
      </c>
      <c r="C24" s="5" t="s">
        <v>90</v>
      </c>
      <c r="Z24" t="str">
        <f>IF('2 - FORM GENERAL'!E34="","",CONCATENATE('2 - FORM GENERAL'!D34," ",'2 - FORM GENERAL'!E34," ",'2 - FORM GENERAL'!F34))</f>
        <v/>
      </c>
      <c r="AF24" s="16">
        <v>7.6388888888888895E-2</v>
      </c>
      <c r="AI24" t="s">
        <v>559</v>
      </c>
      <c r="AJ24">
        <v>95</v>
      </c>
    </row>
    <row r="25" spans="1:36">
      <c r="A25" s="5" t="s">
        <v>91</v>
      </c>
      <c r="C25" s="5" t="s">
        <v>92</v>
      </c>
      <c r="Z25" t="str">
        <f>IF('2 - FORM GENERAL'!E35="","",CONCATENATE('2 - FORM GENERAL'!D35," ",'2 - FORM GENERAL'!E35," ",'2 - FORM GENERAL'!F35))</f>
        <v/>
      </c>
      <c r="AF25" s="16">
        <v>7.9861111111111105E-2</v>
      </c>
      <c r="AI25" t="s">
        <v>560</v>
      </c>
      <c r="AJ25">
        <v>75</v>
      </c>
    </row>
    <row r="26" spans="1:36">
      <c r="A26" s="5" t="s">
        <v>93</v>
      </c>
      <c r="C26" s="5" t="s">
        <v>94</v>
      </c>
      <c r="Z26" t="str">
        <f>IF('2 - FORM GENERAL'!E36="","",CONCATENATE('2 - FORM GENERAL'!D36," ",'2 - FORM GENERAL'!E36," ",'2 - FORM GENERAL'!F36))</f>
        <v/>
      </c>
      <c r="AF26" s="16">
        <v>8.3333333333333301E-2</v>
      </c>
      <c r="AI26" t="s">
        <v>561</v>
      </c>
      <c r="AJ26">
        <v>150</v>
      </c>
    </row>
    <row r="27" spans="1:36">
      <c r="A27" s="5" t="s">
        <v>95</v>
      </c>
      <c r="C27" s="5" t="s">
        <v>96</v>
      </c>
      <c r="Z27" t="str">
        <f>IF('2 - FORM GENERAL'!E37="","",CONCATENATE('2 - FORM GENERAL'!D37," ",'2 - FORM GENERAL'!E37," ",'2 - FORM GENERAL'!F37))</f>
        <v/>
      </c>
      <c r="AF27" s="16">
        <v>8.6805555555555594E-2</v>
      </c>
      <c r="AI27" t="s">
        <v>562</v>
      </c>
      <c r="AJ27">
        <v>130</v>
      </c>
    </row>
    <row r="28" spans="1:36">
      <c r="A28" s="5" t="s">
        <v>97</v>
      </c>
      <c r="C28" s="5" t="s">
        <v>98</v>
      </c>
      <c r="Z28" t="str">
        <f>IF('2 - FORM GENERAL'!E38="","",CONCATENATE('2 - FORM GENERAL'!D38," ",'2 - FORM GENERAL'!E38," ",'2 - FORM GENERAL'!F38))</f>
        <v/>
      </c>
      <c r="AF28" s="16">
        <v>9.0277777777777707E-2</v>
      </c>
      <c r="AI28" t="s">
        <v>563</v>
      </c>
      <c r="AJ28">
        <v>110</v>
      </c>
    </row>
    <row r="29" spans="1:36">
      <c r="A29" s="5" t="s">
        <v>99</v>
      </c>
      <c r="C29" s="5" t="s">
        <v>100</v>
      </c>
      <c r="Z29" t="str">
        <f>IF('2 - FORM GENERAL'!E39="","",CONCATENATE('2 - FORM GENERAL'!D39," ",'2 - FORM GENERAL'!E39," ",'2 - FORM GENERAL'!F39))</f>
        <v/>
      </c>
      <c r="AF29" s="16">
        <v>9.3749999999999903E-2</v>
      </c>
      <c r="AI29" t="s">
        <v>606</v>
      </c>
      <c r="AJ29">
        <v>200</v>
      </c>
    </row>
    <row r="30" spans="1:36">
      <c r="A30" s="5" t="s">
        <v>101</v>
      </c>
      <c r="C30" s="5" t="s">
        <v>102</v>
      </c>
      <c r="Z30" t="str">
        <f>IF('2 - FORM GENERAL'!E40="","",CONCATENATE('2 - FORM GENERAL'!D40," ",'2 - FORM GENERAL'!E40," ",'2 - FORM GENERAL'!F40))</f>
        <v/>
      </c>
      <c r="AF30" s="16">
        <v>9.7222222222222099E-2</v>
      </c>
      <c r="AI30" t="s">
        <v>607</v>
      </c>
      <c r="AJ30">
        <v>165</v>
      </c>
    </row>
    <row r="31" spans="1:36">
      <c r="A31" s="5" t="s">
        <v>103</v>
      </c>
      <c r="C31" s="5" t="s">
        <v>104</v>
      </c>
      <c r="Z31" t="str">
        <f>IF('2 - FORM GENERAL'!E41="","",CONCATENATE('2 - FORM GENERAL'!D41," ",'2 - FORM GENERAL'!E41," ",'2 - FORM GENERAL'!F41))</f>
        <v/>
      </c>
      <c r="AF31" s="16">
        <v>0.100694444444444</v>
      </c>
      <c r="AI31" t="s">
        <v>608</v>
      </c>
      <c r="AJ31">
        <v>125</v>
      </c>
    </row>
    <row r="32" spans="1:36">
      <c r="A32" s="5" t="s">
        <v>105</v>
      </c>
      <c r="C32" s="5" t="s">
        <v>106</v>
      </c>
      <c r="Z32" t="str">
        <f>IF('2 - FORM GENERAL'!E42="","",CONCATENATE('2 - FORM GENERAL'!D42," ",'2 - FORM GENERAL'!E42," ",'2 - FORM GENERAL'!F42))</f>
        <v/>
      </c>
      <c r="AF32" s="16">
        <v>0.104166666666667</v>
      </c>
      <c r="AI32" t="s">
        <v>609</v>
      </c>
      <c r="AJ32">
        <v>165</v>
      </c>
    </row>
    <row r="33" spans="1:36">
      <c r="A33" s="5" t="s">
        <v>107</v>
      </c>
      <c r="C33" s="5" t="s">
        <v>108</v>
      </c>
      <c r="Z33" t="str">
        <f>IF('2 - FORM GENERAL'!E43="","",CONCATENATE('2 - FORM GENERAL'!D43," ",'2 - FORM GENERAL'!E43," ",'2 - FORM GENERAL'!F43))</f>
        <v/>
      </c>
      <c r="AF33" s="16">
        <v>0.10763888888888901</v>
      </c>
      <c r="AI33" t="s">
        <v>610</v>
      </c>
      <c r="AJ33">
        <v>125</v>
      </c>
    </row>
    <row r="34" spans="1:36">
      <c r="A34" s="5" t="s">
        <v>109</v>
      </c>
      <c r="C34" s="5" t="s">
        <v>110</v>
      </c>
      <c r="Z34" t="str">
        <f>IF('2 - FORM GENERAL'!E44="","",CONCATENATE('2 - FORM GENERAL'!D44," ",'2 - FORM GENERAL'!E44," ",'2 - FORM GENERAL'!F44))</f>
        <v/>
      </c>
      <c r="AF34" s="16">
        <v>0.11111111111111099</v>
      </c>
      <c r="AI34" t="s">
        <v>611</v>
      </c>
      <c r="AJ34">
        <v>95</v>
      </c>
    </row>
    <row r="35" spans="1:36">
      <c r="A35" s="5" t="s">
        <v>111</v>
      </c>
      <c r="C35" s="5" t="s">
        <v>112</v>
      </c>
      <c r="Z35" t="str">
        <f>IF('2 - FORM GENERAL'!E45="","",CONCATENATE('2 - FORM GENERAL'!D45," ",'2 - FORM GENERAL'!E45," ",'2 - FORM GENERAL'!F45))</f>
        <v/>
      </c>
      <c r="AF35" s="16">
        <v>0.114583333333333</v>
      </c>
      <c r="AI35" t="s">
        <v>612</v>
      </c>
      <c r="AJ35">
        <v>200</v>
      </c>
    </row>
    <row r="36" spans="1:36">
      <c r="A36" s="5" t="s">
        <v>113</v>
      </c>
      <c r="C36" s="5" t="s">
        <v>114</v>
      </c>
      <c r="Z36" t="str">
        <f>IF('2 - FORM GENERAL'!E46="","",CONCATENATE('2 - FORM GENERAL'!D46," ",'2 - FORM GENERAL'!E46," ",'2 - FORM GENERAL'!F46))</f>
        <v/>
      </c>
      <c r="AF36" s="16">
        <v>0.118055555555555</v>
      </c>
      <c r="AI36" t="s">
        <v>613</v>
      </c>
      <c r="AJ36">
        <v>165</v>
      </c>
    </row>
    <row r="37" spans="1:36">
      <c r="A37" s="5" t="s">
        <v>115</v>
      </c>
      <c r="C37" s="5" t="s">
        <v>116</v>
      </c>
      <c r="Z37" t="str">
        <f>IF('2 - FORM GENERAL'!E47="","",CONCATENATE('2 - FORM GENERAL'!D47," ",'2 - FORM GENERAL'!E47," ",'2 - FORM GENERAL'!F47))</f>
        <v/>
      </c>
      <c r="AF37" s="16">
        <v>0.121527777777778</v>
      </c>
      <c r="AI37" t="s">
        <v>614</v>
      </c>
      <c r="AJ37">
        <v>125</v>
      </c>
    </row>
    <row r="38" spans="1:36">
      <c r="A38" s="5" t="s">
        <v>117</v>
      </c>
      <c r="C38" s="5" t="s">
        <v>118</v>
      </c>
      <c r="Z38" t="str">
        <f>IF('2 - FORM GENERAL'!E48="","",CONCATENATE('2 - FORM GENERAL'!D48," ",'2 - FORM GENERAL'!E48," ",'2 - FORM GENERAL'!F48))</f>
        <v/>
      </c>
      <c r="AF38" s="16">
        <v>0.125</v>
      </c>
    </row>
    <row r="39" spans="1:36">
      <c r="A39" s="5" t="s">
        <v>119</v>
      </c>
      <c r="C39" s="5" t="s">
        <v>120</v>
      </c>
      <c r="Z39" t="str">
        <f>IF('2 - FORM GENERAL'!E49="","",CONCATENATE('2 - FORM GENERAL'!D49," ",'2 - FORM GENERAL'!E49," ",'2 - FORM GENERAL'!F49))</f>
        <v/>
      </c>
      <c r="AF39" s="16">
        <v>0.12847222222222199</v>
      </c>
    </row>
    <row r="40" spans="1:36">
      <c r="A40" s="5" t="s">
        <v>121</v>
      </c>
      <c r="C40" s="5" t="s">
        <v>122</v>
      </c>
      <c r="Z40" t="str">
        <f>IF('2 - FORM GENERAL'!E50="","",CONCATENATE('2 - FORM GENERAL'!D50," ",'2 - FORM GENERAL'!E50," ",'2 - FORM GENERAL'!F50))</f>
        <v/>
      </c>
      <c r="AF40" s="16">
        <v>0.131944444444444</v>
      </c>
    </row>
    <row r="41" spans="1:36">
      <c r="A41" s="5" t="s">
        <v>123</v>
      </c>
      <c r="C41" s="5" t="s">
        <v>124</v>
      </c>
      <c r="Z41" t="str">
        <f>IF('2 - FORM GENERAL'!E51="","",CONCATENATE('2 - FORM GENERAL'!D51," ",'2 - FORM GENERAL'!E51," ",'2 - FORM GENERAL'!F51))</f>
        <v/>
      </c>
      <c r="AF41" s="16">
        <v>0.13541666666666599</v>
      </c>
    </row>
    <row r="42" spans="1:36">
      <c r="A42" s="5" t="s">
        <v>125</v>
      </c>
      <c r="C42" s="5" t="s">
        <v>126</v>
      </c>
      <c r="Z42" t="str">
        <f>IF('2 - FORM GENERAL'!E52="","",CONCATENATE('2 - FORM GENERAL'!D52," ",'2 - FORM GENERAL'!E52," ",'2 - FORM GENERAL'!F52))</f>
        <v/>
      </c>
      <c r="AF42" s="16">
        <v>0.13888888888888801</v>
      </c>
      <c r="AI42" t="s">
        <v>534</v>
      </c>
    </row>
    <row r="43" spans="1:36">
      <c r="A43" s="5" t="s">
        <v>127</v>
      </c>
      <c r="C43" s="5" t="s">
        <v>128</v>
      </c>
      <c r="Z43" t="str">
        <f>IF('2 - FORM GENERAL'!E53="","",CONCATENATE('2 - FORM GENERAL'!D53," ",'2 - FORM GENERAL'!E53," ",'2 - FORM GENERAL'!F53))</f>
        <v/>
      </c>
      <c r="AF43" s="16">
        <v>0.14236111111111099</v>
      </c>
    </row>
    <row r="44" spans="1:36">
      <c r="A44" s="5" t="s">
        <v>129</v>
      </c>
      <c r="C44" s="5" t="s">
        <v>130</v>
      </c>
      <c r="Z44" t="str">
        <f>IF('2 - FORM GENERAL'!E54="","",CONCATENATE('2 - FORM GENERAL'!D54," ",'2 - FORM GENERAL'!E54," ",'2 - FORM GENERAL'!F54))</f>
        <v/>
      </c>
      <c r="AF44" s="16">
        <v>0.14583333333333301</v>
      </c>
    </row>
    <row r="45" spans="1:36">
      <c r="A45" s="5" t="s">
        <v>131</v>
      </c>
      <c r="C45" s="5" t="s">
        <v>132</v>
      </c>
      <c r="Z45" t="str">
        <f>IF('2 - FORM GENERAL'!E55="","",CONCATENATE('2 - FORM GENERAL'!D55," ",'2 - FORM GENERAL'!E55," ",'2 - FORM GENERAL'!F55))</f>
        <v/>
      </c>
      <c r="AF45" s="16">
        <v>0.149305555555555</v>
      </c>
    </row>
    <row r="46" spans="1:36">
      <c r="A46" s="5" t="s">
        <v>133</v>
      </c>
      <c r="C46" s="5" t="s">
        <v>134</v>
      </c>
      <c r="Z46" t="str">
        <f>IF('2 - FORM GENERAL'!E56="","",CONCATENATE('2 - FORM GENERAL'!D56," ",'2 - FORM GENERAL'!E56," ",'2 - FORM GENERAL'!F56))</f>
        <v/>
      </c>
      <c r="AF46" s="16">
        <v>0.15277777777777701</v>
      </c>
    </row>
    <row r="47" spans="1:36">
      <c r="A47" s="5" t="s">
        <v>135</v>
      </c>
      <c r="C47" s="5" t="s">
        <v>136</v>
      </c>
      <c r="Z47" t="str">
        <f>IF('2 - FORM GENERAL'!E57="","",CONCATENATE('2 - FORM GENERAL'!D57," ",'2 - FORM GENERAL'!E57," ",'2 - FORM GENERAL'!F57))</f>
        <v/>
      </c>
      <c r="AF47" s="16">
        <v>0.156249999999999</v>
      </c>
    </row>
    <row r="48" spans="1:36">
      <c r="A48" s="5" t="s">
        <v>137</v>
      </c>
      <c r="C48" s="5" t="s">
        <v>138</v>
      </c>
      <c r="Z48" t="str">
        <f>IF('2 - FORM GENERAL'!E58="","",CONCATENATE('2 - FORM GENERAL'!D58," ",'2 - FORM GENERAL'!E58," ",'2 - FORM GENERAL'!F58))</f>
        <v/>
      </c>
      <c r="AF48" s="16">
        <v>0.15972222222222199</v>
      </c>
    </row>
    <row r="49" spans="1:32">
      <c r="A49" s="5" t="s">
        <v>139</v>
      </c>
      <c r="C49" s="5" t="s">
        <v>140</v>
      </c>
      <c r="Z49" t="str">
        <f>IF('2 - FORM GENERAL'!E59="","",CONCATENATE('2 - FORM GENERAL'!D59," ",'2 - FORM GENERAL'!E59," ",'2 - FORM GENERAL'!F59))</f>
        <v/>
      </c>
      <c r="AF49" s="16">
        <v>0.163194444444444</v>
      </c>
    </row>
    <row r="50" spans="1:32">
      <c r="A50" s="5" t="s">
        <v>141</v>
      </c>
      <c r="C50" s="5" t="s">
        <v>142</v>
      </c>
      <c r="Z50" t="str">
        <f>IF('2 - FORM GENERAL'!E60="","",CONCATENATE('2 - FORM GENERAL'!D60," ",'2 - FORM GENERAL'!E60," ",'2 - FORM GENERAL'!F60))</f>
        <v/>
      </c>
      <c r="AF50" s="16">
        <v>0.16666666666666599</v>
      </c>
    </row>
    <row r="51" spans="1:32">
      <c r="A51" s="5" t="s">
        <v>143</v>
      </c>
      <c r="C51" s="5" t="s">
        <v>144</v>
      </c>
      <c r="Z51" t="str">
        <f>IF('2 - FORM GENERAL'!E61="","",CONCATENATE('2 - FORM GENERAL'!D61," ",'2 - FORM GENERAL'!E61," ",'2 - FORM GENERAL'!F61))</f>
        <v/>
      </c>
      <c r="AF51" s="16">
        <v>0.17013888888888801</v>
      </c>
    </row>
    <row r="52" spans="1:32">
      <c r="A52" s="5" t="s">
        <v>145</v>
      </c>
      <c r="C52" s="5" t="s">
        <v>146</v>
      </c>
      <c r="Z52" t="str">
        <f>IF('2 - FORM GENERAL'!E62="","",CONCATENATE('2 - FORM GENERAL'!D62," ",'2 - FORM GENERAL'!E62," ",'2 - FORM GENERAL'!F62))</f>
        <v/>
      </c>
      <c r="AF52" s="16">
        <v>0.17361111111110999</v>
      </c>
    </row>
    <row r="53" spans="1:32">
      <c r="A53" s="5" t="s">
        <v>147</v>
      </c>
      <c r="C53" s="5" t="s">
        <v>148</v>
      </c>
      <c r="AF53" s="16">
        <v>0.17708333333333301</v>
      </c>
    </row>
    <row r="54" spans="1:32">
      <c r="A54" s="5" t="s">
        <v>149</v>
      </c>
      <c r="C54" s="5" t="s">
        <v>150</v>
      </c>
      <c r="AF54" s="16">
        <v>0.180555555555555</v>
      </c>
    </row>
    <row r="55" spans="1:32">
      <c r="A55" s="5" t="s">
        <v>151</v>
      </c>
      <c r="C55" s="5" t="s">
        <v>152</v>
      </c>
      <c r="AF55" s="16">
        <v>0.18402777777777701</v>
      </c>
    </row>
    <row r="56" spans="1:32">
      <c r="A56" s="5" t="s">
        <v>153</v>
      </c>
      <c r="C56" s="5" t="s">
        <v>154</v>
      </c>
      <c r="AF56" s="16">
        <v>0.187499999999999</v>
      </c>
    </row>
    <row r="57" spans="1:32">
      <c r="A57" s="5" t="s">
        <v>155</v>
      </c>
      <c r="C57" s="5" t="s">
        <v>156</v>
      </c>
      <c r="AF57" s="16">
        <v>0.19097222222222099</v>
      </c>
    </row>
    <row r="58" spans="1:32">
      <c r="A58" s="5" t="s">
        <v>157</v>
      </c>
      <c r="C58" s="5" t="s">
        <v>158</v>
      </c>
      <c r="AF58" s="16">
        <v>0.194444444444443</v>
      </c>
    </row>
    <row r="59" spans="1:32">
      <c r="A59" s="5" t="s">
        <v>159</v>
      </c>
      <c r="C59" s="5" t="s">
        <v>160</v>
      </c>
      <c r="AF59" s="16">
        <v>0.19791666666666599</v>
      </c>
    </row>
    <row r="60" spans="1:32">
      <c r="A60" s="5" t="s">
        <v>161</v>
      </c>
      <c r="C60" s="5" t="s">
        <v>162</v>
      </c>
      <c r="AF60" s="16">
        <v>0.20138888888888801</v>
      </c>
    </row>
    <row r="61" spans="1:32">
      <c r="A61" s="5" t="s">
        <v>163</v>
      </c>
      <c r="C61" s="5" t="s">
        <v>164</v>
      </c>
      <c r="AF61" s="16">
        <v>0.20486111111110999</v>
      </c>
    </row>
    <row r="62" spans="1:32">
      <c r="A62" s="5" t="s">
        <v>165</v>
      </c>
      <c r="C62" s="5" t="s">
        <v>166</v>
      </c>
      <c r="AF62" s="16">
        <v>0.20833333333333201</v>
      </c>
    </row>
    <row r="63" spans="1:32">
      <c r="A63" s="5" t="s">
        <v>167</v>
      </c>
      <c r="C63" s="5" t="s">
        <v>168</v>
      </c>
      <c r="AF63" s="16">
        <v>0.211805555555554</v>
      </c>
    </row>
    <row r="64" spans="1:32">
      <c r="A64" s="5" t="s">
        <v>169</v>
      </c>
      <c r="C64" s="5" t="s">
        <v>170</v>
      </c>
      <c r="AF64" s="16">
        <v>0.21527777777777701</v>
      </c>
    </row>
    <row r="65" spans="1:32">
      <c r="A65" s="5" t="s">
        <v>171</v>
      </c>
      <c r="C65" s="5" t="s">
        <v>172</v>
      </c>
      <c r="AF65" s="16">
        <v>0.218749999999999</v>
      </c>
    </row>
    <row r="66" spans="1:32">
      <c r="A66" s="5" t="s">
        <v>173</v>
      </c>
      <c r="C66" s="5" t="s">
        <v>174</v>
      </c>
      <c r="AF66" s="16">
        <v>0.22222222222222099</v>
      </c>
    </row>
    <row r="67" spans="1:32">
      <c r="A67" s="5" t="s">
        <v>175</v>
      </c>
      <c r="C67" s="5" t="s">
        <v>176</v>
      </c>
      <c r="AF67" s="16">
        <v>0.225694444444443</v>
      </c>
    </row>
    <row r="68" spans="1:32">
      <c r="A68" s="5" t="s">
        <v>177</v>
      </c>
      <c r="C68" s="5" t="s">
        <v>178</v>
      </c>
      <c r="AF68" s="16">
        <v>0.22916666666666499</v>
      </c>
    </row>
    <row r="69" spans="1:32">
      <c r="A69" s="5" t="s">
        <v>179</v>
      </c>
      <c r="C69" s="5" t="s">
        <v>180</v>
      </c>
      <c r="AF69" s="16">
        <v>0.23263888888888801</v>
      </c>
    </row>
    <row r="70" spans="1:32">
      <c r="A70" s="5" t="s">
        <v>181</v>
      </c>
      <c r="C70" s="5" t="s">
        <v>182</v>
      </c>
      <c r="AF70" s="16">
        <v>0.23611111111110999</v>
      </c>
    </row>
    <row r="71" spans="1:32">
      <c r="A71" s="5" t="s">
        <v>183</v>
      </c>
      <c r="C71" s="5" t="s">
        <v>184</v>
      </c>
      <c r="AF71" s="16">
        <v>0.23958333333333201</v>
      </c>
    </row>
    <row r="72" spans="1:32">
      <c r="A72" s="5" t="s">
        <v>185</v>
      </c>
      <c r="C72" s="5" t="s">
        <v>186</v>
      </c>
      <c r="AF72" s="16">
        <v>0.243055555555554</v>
      </c>
    </row>
    <row r="73" spans="1:32">
      <c r="A73" s="5" t="s">
        <v>187</v>
      </c>
      <c r="C73" s="5" t="s">
        <v>188</v>
      </c>
      <c r="AF73" s="16">
        <v>0.24652777777777601</v>
      </c>
    </row>
    <row r="74" spans="1:32">
      <c r="A74" s="5" t="s">
        <v>189</v>
      </c>
      <c r="C74" s="5" t="s">
        <v>190</v>
      </c>
      <c r="AF74" s="16">
        <v>0.249999999999999</v>
      </c>
    </row>
    <row r="75" spans="1:32">
      <c r="A75" s="5" t="s">
        <v>191</v>
      </c>
      <c r="C75" s="5" t="s">
        <v>192</v>
      </c>
      <c r="AF75" s="16">
        <v>0.25347222222222099</v>
      </c>
    </row>
    <row r="76" spans="1:32">
      <c r="A76" s="5" t="s">
        <v>193</v>
      </c>
      <c r="C76" s="5" t="s">
        <v>194</v>
      </c>
      <c r="AF76" s="16">
        <v>0.25694444444444298</v>
      </c>
    </row>
    <row r="77" spans="1:32">
      <c r="A77" s="5" t="s">
        <v>195</v>
      </c>
      <c r="C77" s="5" t="s">
        <v>196</v>
      </c>
      <c r="AF77" s="16">
        <v>0.26041666666666502</v>
      </c>
    </row>
    <row r="78" spans="1:32">
      <c r="A78" s="5" t="s">
        <v>197</v>
      </c>
      <c r="C78" s="5" t="s">
        <v>198</v>
      </c>
      <c r="AF78" s="16">
        <v>0.26388888888888701</v>
      </c>
    </row>
    <row r="79" spans="1:32">
      <c r="A79" s="5" t="s">
        <v>199</v>
      </c>
      <c r="C79" s="5" t="s">
        <v>200</v>
      </c>
      <c r="AF79" s="16">
        <v>0.26736111111110999</v>
      </c>
    </row>
    <row r="80" spans="1:32">
      <c r="A80" s="5" t="s">
        <v>201</v>
      </c>
      <c r="C80" s="5" t="s">
        <v>202</v>
      </c>
      <c r="AF80" s="16">
        <v>0.27083333333333198</v>
      </c>
    </row>
    <row r="81" spans="1:32">
      <c r="A81" s="5" t="s">
        <v>203</v>
      </c>
      <c r="C81" s="5" t="s">
        <v>204</v>
      </c>
      <c r="AF81" s="16">
        <v>0.27430555555555403</v>
      </c>
    </row>
    <row r="82" spans="1:32">
      <c r="A82" s="5" t="s">
        <v>205</v>
      </c>
      <c r="C82" s="5" t="s">
        <v>206</v>
      </c>
      <c r="AF82" s="16">
        <v>0.27777777777777601</v>
      </c>
    </row>
    <row r="83" spans="1:32">
      <c r="A83" s="5" t="s">
        <v>207</v>
      </c>
      <c r="C83" s="5" t="s">
        <v>208</v>
      </c>
      <c r="AF83" s="16">
        <v>0.281249999999998</v>
      </c>
    </row>
    <row r="84" spans="1:32">
      <c r="A84" s="5" t="s">
        <v>209</v>
      </c>
      <c r="C84" s="5" t="s">
        <v>210</v>
      </c>
      <c r="AF84" s="16">
        <v>0.28472222222222099</v>
      </c>
    </row>
    <row r="85" spans="1:32">
      <c r="A85" s="5" t="s">
        <v>211</v>
      </c>
      <c r="C85" s="5" t="s">
        <v>212</v>
      </c>
      <c r="AF85" s="16">
        <v>0.28819444444444298</v>
      </c>
    </row>
    <row r="86" spans="1:32">
      <c r="A86" s="5" t="s">
        <v>213</v>
      </c>
      <c r="C86" s="5" t="s">
        <v>214</v>
      </c>
      <c r="AF86" s="16">
        <v>0.29166666666666502</v>
      </c>
    </row>
    <row r="87" spans="1:32">
      <c r="A87" s="5" t="s">
        <v>215</v>
      </c>
      <c r="C87" s="5" t="s">
        <v>216</v>
      </c>
      <c r="AF87" s="16">
        <v>0.29513888888888701</v>
      </c>
    </row>
    <row r="88" spans="1:32">
      <c r="A88" s="5" t="s">
        <v>217</v>
      </c>
      <c r="C88" s="5" t="s">
        <v>218</v>
      </c>
      <c r="AF88" s="16">
        <v>0.298611111111109</v>
      </c>
    </row>
    <row r="89" spans="1:32">
      <c r="A89" s="5" t="s">
        <v>219</v>
      </c>
      <c r="C89" s="5" t="s">
        <v>220</v>
      </c>
      <c r="AF89" s="16">
        <v>0.30208333333333198</v>
      </c>
    </row>
    <row r="90" spans="1:32">
      <c r="A90" s="5" t="s">
        <v>221</v>
      </c>
      <c r="C90" s="5" t="s">
        <v>222</v>
      </c>
      <c r="AF90" s="16">
        <v>0.30555555555555403</v>
      </c>
    </row>
    <row r="91" spans="1:32">
      <c r="A91" s="5" t="s">
        <v>223</v>
      </c>
      <c r="C91" s="5" t="s">
        <v>224</v>
      </c>
      <c r="AF91" s="16">
        <v>0.30902777777777601</v>
      </c>
    </row>
    <row r="92" spans="1:32">
      <c r="A92" s="5" t="s">
        <v>225</v>
      </c>
      <c r="C92" s="5" t="s">
        <v>226</v>
      </c>
      <c r="AF92" s="16">
        <v>0.312499999999998</v>
      </c>
    </row>
    <row r="93" spans="1:32">
      <c r="A93" s="5" t="s">
        <v>227</v>
      </c>
      <c r="C93" s="5" t="s">
        <v>228</v>
      </c>
      <c r="AF93" s="16">
        <v>0.31597222222221999</v>
      </c>
    </row>
    <row r="94" spans="1:32">
      <c r="A94" s="5" t="s">
        <v>229</v>
      </c>
      <c r="C94" s="5" t="s">
        <v>230</v>
      </c>
      <c r="AF94" s="16">
        <v>0.31944444444444298</v>
      </c>
    </row>
    <row r="95" spans="1:32">
      <c r="A95" s="5" t="s">
        <v>231</v>
      </c>
      <c r="C95" s="5" t="s">
        <v>232</v>
      </c>
      <c r="AF95" s="16">
        <v>0.32291666666666502</v>
      </c>
    </row>
    <row r="96" spans="1:32">
      <c r="A96" s="5" t="s">
        <v>233</v>
      </c>
      <c r="C96" s="5" t="s">
        <v>234</v>
      </c>
      <c r="AF96" s="16">
        <v>0.32638888888888701</v>
      </c>
    </row>
    <row r="97" spans="1:32">
      <c r="A97" s="5" t="s">
        <v>235</v>
      </c>
      <c r="C97" s="5" t="s">
        <v>236</v>
      </c>
      <c r="AF97" s="16">
        <v>0.329861111111109</v>
      </c>
    </row>
    <row r="98" spans="1:32">
      <c r="A98" s="5" t="s">
        <v>237</v>
      </c>
      <c r="C98" s="5" t="s">
        <v>238</v>
      </c>
      <c r="AF98" s="16">
        <v>0.33333333333333098</v>
      </c>
    </row>
    <row r="99" spans="1:32">
      <c r="A99" s="5" t="s">
        <v>239</v>
      </c>
      <c r="C99" s="5" t="s">
        <v>240</v>
      </c>
      <c r="AF99" s="16">
        <v>0.33680555555555403</v>
      </c>
    </row>
    <row r="100" spans="1:32">
      <c r="A100" s="5" t="s">
        <v>241</v>
      </c>
      <c r="C100" s="5" t="s">
        <v>242</v>
      </c>
      <c r="AF100" s="16">
        <v>0.34027777777777601</v>
      </c>
    </row>
    <row r="101" spans="1:32">
      <c r="A101" s="5" t="s">
        <v>243</v>
      </c>
      <c r="C101" s="5" t="s">
        <v>244</v>
      </c>
      <c r="AF101" s="16">
        <v>0.343749999999998</v>
      </c>
    </row>
    <row r="102" spans="1:32">
      <c r="A102" s="5" t="s">
        <v>245</v>
      </c>
      <c r="C102" s="5" t="s">
        <v>246</v>
      </c>
      <c r="AF102" s="16">
        <v>0.34722222222221999</v>
      </c>
    </row>
    <row r="103" spans="1:32">
      <c r="A103" s="5" t="s">
        <v>247</v>
      </c>
      <c r="C103" s="5" t="s">
        <v>248</v>
      </c>
      <c r="AF103" s="16">
        <v>0.35069444444444198</v>
      </c>
    </row>
    <row r="104" spans="1:32">
      <c r="A104" s="5" t="s">
        <v>249</v>
      </c>
      <c r="C104" s="5" t="s">
        <v>250</v>
      </c>
      <c r="AF104" s="16">
        <v>0.35416666666666402</v>
      </c>
    </row>
    <row r="105" spans="1:32">
      <c r="A105" s="5" t="s">
        <v>251</v>
      </c>
      <c r="C105" s="5" t="s">
        <v>252</v>
      </c>
      <c r="AF105" s="16">
        <v>0.35763888888888701</v>
      </c>
    </row>
    <row r="106" spans="1:32">
      <c r="A106" s="5" t="s">
        <v>253</v>
      </c>
      <c r="C106" s="5" t="s">
        <v>254</v>
      </c>
      <c r="AF106" s="16">
        <v>0.361111111111109</v>
      </c>
    </row>
    <row r="107" spans="1:32">
      <c r="A107" s="5" t="s">
        <v>255</v>
      </c>
      <c r="C107" s="5" t="s">
        <v>256</v>
      </c>
      <c r="AF107" s="16">
        <v>0.36458333333333098</v>
      </c>
    </row>
    <row r="108" spans="1:32">
      <c r="A108" s="5" t="s">
        <v>257</v>
      </c>
      <c r="C108" s="5" t="s">
        <v>258</v>
      </c>
      <c r="AF108" s="16">
        <v>0.36805555555555303</v>
      </c>
    </row>
    <row r="109" spans="1:32">
      <c r="A109" s="5" t="s">
        <v>259</v>
      </c>
      <c r="C109" s="5" t="s">
        <v>260</v>
      </c>
      <c r="AF109" s="16">
        <v>0.37152777777777501</v>
      </c>
    </row>
    <row r="110" spans="1:32">
      <c r="A110" s="5" t="s">
        <v>261</v>
      </c>
      <c r="C110" s="5" t="s">
        <v>262</v>
      </c>
      <c r="AF110" s="16">
        <v>0.374999999999998</v>
      </c>
    </row>
    <row r="111" spans="1:32">
      <c r="A111" s="5" t="s">
        <v>263</v>
      </c>
      <c r="C111" s="5" t="s">
        <v>264</v>
      </c>
      <c r="AF111" s="16">
        <v>0.37847222222221999</v>
      </c>
    </row>
    <row r="112" spans="1:32">
      <c r="A112" s="5" t="s">
        <v>265</v>
      </c>
      <c r="C112" s="5" t="s">
        <v>266</v>
      </c>
      <c r="AF112" s="16">
        <v>0.38194444444444198</v>
      </c>
    </row>
    <row r="113" spans="1:32">
      <c r="A113" s="5" t="s">
        <v>267</v>
      </c>
      <c r="C113" s="5" t="s">
        <v>268</v>
      </c>
      <c r="AF113" s="16">
        <v>0.38541666666666402</v>
      </c>
    </row>
    <row r="114" spans="1:32">
      <c r="A114" s="5" t="s">
        <v>269</v>
      </c>
      <c r="C114" s="5" t="s">
        <v>270</v>
      </c>
      <c r="AF114" s="16">
        <v>0.38888888888888601</v>
      </c>
    </row>
    <row r="115" spans="1:32">
      <c r="A115" s="5" t="s">
        <v>271</v>
      </c>
      <c r="C115" s="5" t="s">
        <v>272</v>
      </c>
      <c r="AF115" s="16">
        <v>0.392361111111109</v>
      </c>
    </row>
    <row r="116" spans="1:32">
      <c r="A116" s="5" t="s">
        <v>273</v>
      </c>
      <c r="C116" s="5" t="s">
        <v>274</v>
      </c>
      <c r="AF116" s="16">
        <v>0.39583333333333098</v>
      </c>
    </row>
    <row r="117" spans="1:32">
      <c r="A117" s="5" t="s">
        <v>275</v>
      </c>
      <c r="C117" s="5" t="s">
        <v>276</v>
      </c>
      <c r="AF117" s="16">
        <v>0.39930555555555303</v>
      </c>
    </row>
    <row r="118" spans="1:32">
      <c r="A118" s="5" t="s">
        <v>277</v>
      </c>
      <c r="C118" s="5" t="s">
        <v>278</v>
      </c>
      <c r="AF118" s="16">
        <v>0.40277777777777501</v>
      </c>
    </row>
    <row r="119" spans="1:32">
      <c r="A119" s="5" t="s">
        <v>279</v>
      </c>
      <c r="C119" s="5" t="s">
        <v>280</v>
      </c>
      <c r="AF119" s="16">
        <v>0.406249999999997</v>
      </c>
    </row>
    <row r="120" spans="1:32">
      <c r="A120" s="5" t="s">
        <v>281</v>
      </c>
      <c r="C120" s="5" t="s">
        <v>282</v>
      </c>
      <c r="AF120" s="16">
        <v>0.40972222222221999</v>
      </c>
    </row>
    <row r="121" spans="1:32">
      <c r="A121" s="5" t="s">
        <v>283</v>
      </c>
      <c r="C121" s="5" t="s">
        <v>284</v>
      </c>
      <c r="AF121" s="16">
        <v>0.41319444444444198</v>
      </c>
    </row>
    <row r="122" spans="1:32">
      <c r="A122" s="5" t="s">
        <v>285</v>
      </c>
      <c r="C122" s="5" t="s">
        <v>286</v>
      </c>
      <c r="AF122" s="16">
        <v>0.41666666666666402</v>
      </c>
    </row>
    <row r="123" spans="1:32">
      <c r="A123" s="5" t="s">
        <v>287</v>
      </c>
      <c r="C123" s="5" t="s">
        <v>288</v>
      </c>
      <c r="AF123" s="16">
        <v>0.42013888888888601</v>
      </c>
    </row>
    <row r="124" spans="1:32">
      <c r="A124" s="5" t="s">
        <v>289</v>
      </c>
      <c r="C124" s="5" t="s">
        <v>290</v>
      </c>
      <c r="AF124" s="16">
        <v>0.423611111111108</v>
      </c>
    </row>
    <row r="125" spans="1:32">
      <c r="A125" s="5" t="s">
        <v>291</v>
      </c>
      <c r="C125" s="5" t="s">
        <v>292</v>
      </c>
      <c r="AF125" s="16">
        <v>0.42708333333333098</v>
      </c>
    </row>
    <row r="126" spans="1:32">
      <c r="A126" s="5" t="s">
        <v>293</v>
      </c>
      <c r="C126" s="5" t="s">
        <v>294</v>
      </c>
      <c r="AF126" s="16">
        <v>0.43055555555555303</v>
      </c>
    </row>
    <row r="127" spans="1:32">
      <c r="A127" s="5" t="s">
        <v>295</v>
      </c>
      <c r="C127" s="5" t="s">
        <v>296</v>
      </c>
      <c r="AF127" s="16">
        <v>0.43402777777777501</v>
      </c>
    </row>
    <row r="128" spans="1:32">
      <c r="A128" s="5" t="s">
        <v>297</v>
      </c>
      <c r="C128" s="5" t="s">
        <v>298</v>
      </c>
      <c r="AF128" s="16">
        <v>0.437499999999997</v>
      </c>
    </row>
    <row r="129" spans="1:32">
      <c r="A129" s="5" t="s">
        <v>299</v>
      </c>
      <c r="C129" s="5" t="s">
        <v>300</v>
      </c>
      <c r="AF129" s="16">
        <v>0.44097222222221899</v>
      </c>
    </row>
    <row r="130" spans="1:32">
      <c r="A130" s="5" t="s">
        <v>301</v>
      </c>
      <c r="C130" s="5" t="s">
        <v>302</v>
      </c>
      <c r="AF130" s="16">
        <v>0.44444444444444198</v>
      </c>
    </row>
    <row r="131" spans="1:32">
      <c r="A131" s="5" t="s">
        <v>303</v>
      </c>
      <c r="C131" s="5" t="s">
        <v>304</v>
      </c>
      <c r="AF131" s="16">
        <v>0.44791666666666402</v>
      </c>
    </row>
    <row r="132" spans="1:32">
      <c r="A132" s="5" t="s">
        <v>305</v>
      </c>
      <c r="C132" s="5" t="s">
        <v>306</v>
      </c>
      <c r="AF132" s="16">
        <v>0.45138888888888601</v>
      </c>
    </row>
    <row r="133" spans="1:32">
      <c r="A133" s="5" t="s">
        <v>307</v>
      </c>
      <c r="C133" s="5" t="s">
        <v>308</v>
      </c>
      <c r="AF133" s="16">
        <v>0.454861111111108</v>
      </c>
    </row>
    <row r="134" spans="1:32">
      <c r="A134" s="5" t="s">
        <v>309</v>
      </c>
      <c r="C134" s="5" t="s">
        <v>310</v>
      </c>
      <c r="AF134" s="16">
        <v>0.45833333333332998</v>
      </c>
    </row>
    <row r="135" spans="1:32">
      <c r="A135" s="5" t="s">
        <v>311</v>
      </c>
      <c r="C135" s="5" t="s">
        <v>312</v>
      </c>
      <c r="AF135" s="16">
        <v>0.46180555555555303</v>
      </c>
    </row>
    <row r="136" spans="1:32">
      <c r="A136" s="5" t="s">
        <v>313</v>
      </c>
      <c r="C136" s="5" t="s">
        <v>314</v>
      </c>
      <c r="AF136" s="16">
        <v>0.46527777777777501</v>
      </c>
    </row>
    <row r="137" spans="1:32">
      <c r="A137" s="5" t="s">
        <v>315</v>
      </c>
      <c r="C137" s="5" t="s">
        <v>316</v>
      </c>
      <c r="AF137" s="16">
        <v>0.468749999999997</v>
      </c>
    </row>
    <row r="138" spans="1:32">
      <c r="A138" s="5" t="s">
        <v>317</v>
      </c>
      <c r="C138" s="5" t="s">
        <v>318</v>
      </c>
      <c r="AF138" s="16">
        <v>0.47222222222221899</v>
      </c>
    </row>
    <row r="139" spans="1:32">
      <c r="A139" s="5" t="s">
        <v>319</v>
      </c>
      <c r="C139" s="5" t="s">
        <v>320</v>
      </c>
      <c r="AF139" s="16">
        <v>0.47569444444444098</v>
      </c>
    </row>
    <row r="140" spans="1:32">
      <c r="A140" s="5" t="s">
        <v>321</v>
      </c>
      <c r="C140" s="5" t="s">
        <v>322</v>
      </c>
      <c r="AF140" s="16">
        <v>0.47916666666666402</v>
      </c>
    </row>
    <row r="141" spans="1:32">
      <c r="A141" s="5" t="s">
        <v>323</v>
      </c>
      <c r="C141" s="5" t="s">
        <v>324</v>
      </c>
      <c r="AF141" s="16">
        <v>0.48263888888888601</v>
      </c>
    </row>
    <row r="142" spans="1:32">
      <c r="A142" s="5" t="s">
        <v>325</v>
      </c>
      <c r="C142" s="5" t="s">
        <v>326</v>
      </c>
      <c r="AF142" s="16">
        <v>0.486111111111108</v>
      </c>
    </row>
    <row r="143" spans="1:32">
      <c r="A143" s="5" t="s">
        <v>327</v>
      </c>
      <c r="C143" s="5" t="s">
        <v>328</v>
      </c>
      <c r="AF143" s="16">
        <v>0.48958333333332998</v>
      </c>
    </row>
    <row r="144" spans="1:32">
      <c r="A144" s="5" t="s">
        <v>329</v>
      </c>
      <c r="C144" s="5" t="s">
        <v>330</v>
      </c>
      <c r="AF144" s="16">
        <v>0.49305555555555203</v>
      </c>
    </row>
    <row r="145" spans="1:32">
      <c r="A145" s="5" t="s">
        <v>331</v>
      </c>
      <c r="C145" s="5" t="s">
        <v>332</v>
      </c>
      <c r="AF145" s="16">
        <v>0.49652777777777501</v>
      </c>
    </row>
    <row r="146" spans="1:32">
      <c r="A146" s="5" t="s">
        <v>333</v>
      </c>
      <c r="C146" s="5" t="s">
        <v>334</v>
      </c>
      <c r="AF146" s="16">
        <v>0.499999999999997</v>
      </c>
    </row>
    <row r="147" spans="1:32">
      <c r="A147" s="5" t="s">
        <v>335</v>
      </c>
      <c r="C147" s="5" t="s">
        <v>336</v>
      </c>
      <c r="AF147" s="16">
        <v>0.50347222222221899</v>
      </c>
    </row>
    <row r="148" spans="1:32">
      <c r="A148" s="5" t="s">
        <v>337</v>
      </c>
      <c r="C148" s="5" t="s">
        <v>338</v>
      </c>
      <c r="AF148" s="16">
        <v>0.50694444444444098</v>
      </c>
    </row>
    <row r="149" spans="1:32">
      <c r="A149" s="5" t="s">
        <v>339</v>
      </c>
      <c r="C149" s="5" t="s">
        <v>340</v>
      </c>
      <c r="AF149" s="16">
        <v>0.51041666666666297</v>
      </c>
    </row>
    <row r="150" spans="1:32">
      <c r="A150" s="5" t="s">
        <v>341</v>
      </c>
      <c r="C150" s="5" t="s">
        <v>342</v>
      </c>
      <c r="AF150" s="16">
        <v>0.51388888888888595</v>
      </c>
    </row>
    <row r="151" spans="1:32">
      <c r="A151" s="5" t="s">
        <v>343</v>
      </c>
      <c r="C151" s="5" t="s">
        <v>344</v>
      </c>
      <c r="AF151" s="16">
        <v>0.51736111111110805</v>
      </c>
    </row>
    <row r="152" spans="1:32">
      <c r="A152" s="5" t="s">
        <v>345</v>
      </c>
      <c r="C152" s="5" t="s">
        <v>346</v>
      </c>
      <c r="AF152" s="16">
        <v>0.52083333333333004</v>
      </c>
    </row>
    <row r="153" spans="1:32">
      <c r="A153" s="5" t="s">
        <v>347</v>
      </c>
      <c r="C153" s="5" t="s">
        <v>348</v>
      </c>
      <c r="AF153" s="16">
        <v>0.52430555555555203</v>
      </c>
    </row>
    <row r="154" spans="1:32">
      <c r="A154" s="5" t="s">
        <v>349</v>
      </c>
      <c r="C154" s="5" t="s">
        <v>350</v>
      </c>
      <c r="AF154" s="16">
        <v>0.52777777777777402</v>
      </c>
    </row>
    <row r="155" spans="1:32">
      <c r="A155" s="5" t="s">
        <v>351</v>
      </c>
      <c r="C155" s="5" t="s">
        <v>352</v>
      </c>
      <c r="AF155" s="16">
        <v>0.531249999999997</v>
      </c>
    </row>
    <row r="156" spans="1:32">
      <c r="A156" s="5" t="s">
        <v>353</v>
      </c>
      <c r="C156" s="5" t="s">
        <v>354</v>
      </c>
      <c r="AF156" s="16">
        <v>0.53472222222221899</v>
      </c>
    </row>
    <row r="157" spans="1:32">
      <c r="A157" s="5" t="s">
        <v>355</v>
      </c>
      <c r="C157" s="5" t="s">
        <v>356</v>
      </c>
      <c r="AF157" s="16">
        <v>0.53819444444444098</v>
      </c>
    </row>
    <row r="158" spans="1:32">
      <c r="A158" s="5" t="s">
        <v>357</v>
      </c>
      <c r="C158" s="5" t="s">
        <v>358</v>
      </c>
      <c r="AF158" s="16">
        <v>0.54166666666666297</v>
      </c>
    </row>
    <row r="159" spans="1:32">
      <c r="A159" s="5" t="s">
        <v>359</v>
      </c>
      <c r="C159" s="5" t="s">
        <v>360</v>
      </c>
      <c r="AF159" s="16">
        <v>0.54513888888888495</v>
      </c>
    </row>
    <row r="160" spans="1:32">
      <c r="A160" s="5" t="s">
        <v>361</v>
      </c>
      <c r="C160" s="5" t="s">
        <v>362</v>
      </c>
      <c r="AF160" s="16">
        <v>0.54861111111110705</v>
      </c>
    </row>
    <row r="161" spans="1:32">
      <c r="A161" s="5" t="s">
        <v>363</v>
      </c>
      <c r="C161" s="5" t="s">
        <v>364</v>
      </c>
      <c r="AF161" s="16">
        <v>0.55208333333333004</v>
      </c>
    </row>
    <row r="162" spans="1:32">
      <c r="A162" s="5" t="s">
        <v>365</v>
      </c>
      <c r="C162" s="5" t="s">
        <v>366</v>
      </c>
      <c r="AF162" s="16">
        <v>0.55555555555555203</v>
      </c>
    </row>
    <row r="163" spans="1:32">
      <c r="A163" s="5" t="s">
        <v>367</v>
      </c>
      <c r="C163" s="5" t="s">
        <v>368</v>
      </c>
      <c r="AF163" s="16">
        <v>0.55902777777777402</v>
      </c>
    </row>
    <row r="164" spans="1:32">
      <c r="A164" s="5" t="s">
        <v>369</v>
      </c>
      <c r="C164" s="5" t="s">
        <v>370</v>
      </c>
      <c r="AF164" s="16">
        <v>0.562499999999996</v>
      </c>
    </row>
    <row r="165" spans="1:32">
      <c r="A165" s="5" t="s">
        <v>371</v>
      </c>
      <c r="C165" s="5" t="s">
        <v>372</v>
      </c>
      <c r="AF165" s="16">
        <v>0.56597222222221799</v>
      </c>
    </row>
    <row r="166" spans="1:32">
      <c r="A166" s="5" t="s">
        <v>373</v>
      </c>
      <c r="C166" s="5" t="s">
        <v>374</v>
      </c>
      <c r="AF166" s="16">
        <v>0.56944444444444098</v>
      </c>
    </row>
    <row r="167" spans="1:32">
      <c r="A167" s="5" t="s">
        <v>375</v>
      </c>
      <c r="C167" s="5" t="s">
        <v>376</v>
      </c>
      <c r="AF167" s="16">
        <v>0.57291666666666297</v>
      </c>
    </row>
    <row r="168" spans="1:32">
      <c r="A168" s="5" t="s">
        <v>377</v>
      </c>
      <c r="C168" s="5" t="s">
        <v>378</v>
      </c>
      <c r="AF168" s="16">
        <v>0.57638888888888495</v>
      </c>
    </row>
    <row r="169" spans="1:32">
      <c r="A169" s="5" t="s">
        <v>379</v>
      </c>
      <c r="C169" s="5" t="s">
        <v>380</v>
      </c>
      <c r="AF169" s="16">
        <v>0.57986111111110705</v>
      </c>
    </row>
    <row r="170" spans="1:32">
      <c r="A170" s="5" t="s">
        <v>381</v>
      </c>
      <c r="C170" s="5" t="s">
        <v>382</v>
      </c>
      <c r="AF170" s="16">
        <v>0.58333333333332904</v>
      </c>
    </row>
    <row r="171" spans="1:32">
      <c r="A171" s="5" t="s">
        <v>383</v>
      </c>
      <c r="C171" s="5" t="s">
        <v>384</v>
      </c>
      <c r="AF171" s="16">
        <v>0.58680555555555203</v>
      </c>
    </row>
    <row r="172" spans="1:32">
      <c r="A172" s="5" t="s">
        <v>385</v>
      </c>
      <c r="C172" s="5" t="s">
        <v>386</v>
      </c>
      <c r="AF172" s="16">
        <v>0.59027777777777402</v>
      </c>
    </row>
    <row r="173" spans="1:32">
      <c r="A173" s="5" t="s">
        <v>387</v>
      </c>
      <c r="C173" s="5" t="s">
        <v>388</v>
      </c>
      <c r="AF173" s="16">
        <v>0.593749999999996</v>
      </c>
    </row>
    <row r="174" spans="1:32">
      <c r="A174" s="5" t="s">
        <v>389</v>
      </c>
      <c r="C174" s="5" t="s">
        <v>390</v>
      </c>
      <c r="AF174" s="16">
        <v>0.59722222222221799</v>
      </c>
    </row>
    <row r="175" spans="1:32">
      <c r="A175" s="5" t="s">
        <v>391</v>
      </c>
      <c r="C175" s="5" t="s">
        <v>392</v>
      </c>
      <c r="AF175" s="16">
        <v>0.60069444444443998</v>
      </c>
    </row>
    <row r="176" spans="1:32">
      <c r="A176" s="5" t="s">
        <v>393</v>
      </c>
      <c r="C176" s="5" t="s">
        <v>394</v>
      </c>
      <c r="AF176" s="16">
        <v>0.60416666666666297</v>
      </c>
    </row>
    <row r="177" spans="1:32">
      <c r="A177" s="5" t="s">
        <v>395</v>
      </c>
      <c r="C177" s="5" t="s">
        <v>396</v>
      </c>
      <c r="AF177" s="16">
        <v>0.60763888888888495</v>
      </c>
    </row>
    <row r="178" spans="1:32">
      <c r="A178" s="5" t="s">
        <v>397</v>
      </c>
      <c r="C178" s="5" t="s">
        <v>398</v>
      </c>
      <c r="AF178" s="16">
        <v>0.61111111111110705</v>
      </c>
    </row>
    <row r="179" spans="1:32">
      <c r="A179" s="5" t="s">
        <v>399</v>
      </c>
      <c r="C179" s="5" t="s">
        <v>400</v>
      </c>
      <c r="AF179" s="16">
        <v>0.61458333333332904</v>
      </c>
    </row>
    <row r="180" spans="1:32">
      <c r="A180" s="5" t="s">
        <v>401</v>
      </c>
      <c r="C180" s="5" t="s">
        <v>402</v>
      </c>
      <c r="AF180" s="16">
        <v>0.61805555555555103</v>
      </c>
    </row>
    <row r="181" spans="1:32">
      <c r="A181" s="5" t="s">
        <v>403</v>
      </c>
      <c r="C181" s="5" t="s">
        <v>404</v>
      </c>
      <c r="AF181" s="16">
        <v>0.62152777777777402</v>
      </c>
    </row>
    <row r="182" spans="1:32">
      <c r="A182" s="5" t="s">
        <v>405</v>
      </c>
      <c r="C182" s="5" t="s">
        <v>406</v>
      </c>
      <c r="AF182" s="16">
        <v>0.624999999999996</v>
      </c>
    </row>
    <row r="183" spans="1:32">
      <c r="A183" s="5" t="s">
        <v>407</v>
      </c>
      <c r="C183" s="5" t="s">
        <v>408</v>
      </c>
      <c r="AF183" s="16">
        <v>0.62847222222221799</v>
      </c>
    </row>
    <row r="184" spans="1:32">
      <c r="A184" s="5" t="s">
        <v>409</v>
      </c>
      <c r="C184" s="5" t="s">
        <v>410</v>
      </c>
      <c r="AF184" s="16">
        <v>0.63194444444443998</v>
      </c>
    </row>
    <row r="185" spans="1:32">
      <c r="A185" s="5" t="s">
        <v>411</v>
      </c>
      <c r="C185" s="5" t="s">
        <v>412</v>
      </c>
      <c r="AF185" s="16">
        <v>0.63541666666666197</v>
      </c>
    </row>
    <row r="186" spans="1:32">
      <c r="A186" s="5" t="s">
        <v>413</v>
      </c>
      <c r="C186" s="5" t="s">
        <v>414</v>
      </c>
      <c r="AF186" s="16">
        <v>0.63888888888888495</v>
      </c>
    </row>
    <row r="187" spans="1:32">
      <c r="A187" s="5" t="s">
        <v>415</v>
      </c>
      <c r="C187" s="5" t="s">
        <v>416</v>
      </c>
      <c r="AF187" s="16">
        <v>0.64236111111110705</v>
      </c>
    </row>
    <row r="188" spans="1:32">
      <c r="A188" s="5" t="s">
        <v>417</v>
      </c>
      <c r="C188" s="5" t="s">
        <v>418</v>
      </c>
      <c r="AF188" s="16">
        <v>0.64583333333332904</v>
      </c>
    </row>
    <row r="189" spans="1:32">
      <c r="A189" s="5" t="s">
        <v>419</v>
      </c>
      <c r="C189" s="5" t="s">
        <v>420</v>
      </c>
      <c r="AF189" s="16">
        <v>0.64930555555555103</v>
      </c>
    </row>
    <row r="190" spans="1:32">
      <c r="A190" s="5" t="s">
        <v>421</v>
      </c>
      <c r="C190" s="5" t="s">
        <v>422</v>
      </c>
      <c r="AF190" s="16">
        <v>0.65277777777777302</v>
      </c>
    </row>
    <row r="191" spans="1:32">
      <c r="A191" s="5" t="s">
        <v>423</v>
      </c>
      <c r="C191" s="5" t="s">
        <v>424</v>
      </c>
      <c r="AF191" s="16">
        <v>0.656249999999996</v>
      </c>
    </row>
    <row r="192" spans="1:32">
      <c r="A192" s="5" t="s">
        <v>425</v>
      </c>
      <c r="C192" s="5" t="s">
        <v>426</v>
      </c>
      <c r="AF192" s="16">
        <v>0.65972222222221799</v>
      </c>
    </row>
    <row r="193" spans="1:32">
      <c r="A193" s="5" t="s">
        <v>427</v>
      </c>
      <c r="C193" s="5" t="s">
        <v>428</v>
      </c>
      <c r="AF193" s="16">
        <v>0.66319444444443998</v>
      </c>
    </row>
    <row r="194" spans="1:32">
      <c r="A194" s="5" t="s">
        <v>429</v>
      </c>
      <c r="C194" s="5" t="s">
        <v>430</v>
      </c>
      <c r="AF194" s="16">
        <v>0.66666666666666197</v>
      </c>
    </row>
    <row r="195" spans="1:32">
      <c r="A195" s="5" t="s">
        <v>431</v>
      </c>
      <c r="C195" s="5" t="s">
        <v>432</v>
      </c>
      <c r="AF195" s="16">
        <v>0.67013888888888395</v>
      </c>
    </row>
    <row r="196" spans="1:32">
      <c r="A196" s="5" t="s">
        <v>433</v>
      </c>
      <c r="C196" s="5" t="s">
        <v>434</v>
      </c>
      <c r="AF196" s="16">
        <v>0.67361111111110705</v>
      </c>
    </row>
    <row r="197" spans="1:32">
      <c r="A197" s="5" t="s">
        <v>435</v>
      </c>
      <c r="C197" s="5" t="s">
        <v>436</v>
      </c>
      <c r="AF197" s="16">
        <v>0.67708333333332904</v>
      </c>
    </row>
    <row r="198" spans="1:32">
      <c r="A198" s="5" t="s">
        <v>437</v>
      </c>
      <c r="C198" s="5" t="s">
        <v>438</v>
      </c>
      <c r="AF198" s="16">
        <v>0.68055555555555103</v>
      </c>
    </row>
    <row r="199" spans="1:32">
      <c r="A199" s="5" t="s">
        <v>439</v>
      </c>
      <c r="C199" s="5" t="s">
        <v>440</v>
      </c>
      <c r="AF199" s="16">
        <v>0.68402777777777302</v>
      </c>
    </row>
    <row r="200" spans="1:32">
      <c r="A200" s="5" t="s">
        <v>441</v>
      </c>
      <c r="C200" s="5" t="s">
        <v>442</v>
      </c>
      <c r="AF200" s="16">
        <v>0.687499999999995</v>
      </c>
    </row>
    <row r="201" spans="1:32">
      <c r="A201" s="5" t="s">
        <v>443</v>
      </c>
      <c r="C201" s="5" t="s">
        <v>444</v>
      </c>
      <c r="AF201" s="16">
        <v>0.69097222222221699</v>
      </c>
    </row>
    <row r="202" spans="1:32">
      <c r="A202" s="5" t="s">
        <v>445</v>
      </c>
      <c r="C202" s="5" t="s">
        <v>446</v>
      </c>
      <c r="AF202" s="16">
        <v>0.69444444444443998</v>
      </c>
    </row>
    <row r="203" spans="1:32">
      <c r="A203" s="5" t="s">
        <v>447</v>
      </c>
      <c r="C203" s="5" t="s">
        <v>448</v>
      </c>
      <c r="AF203" s="16">
        <v>0.69791666666666197</v>
      </c>
    </row>
    <row r="204" spans="1:32">
      <c r="A204" s="5" t="s">
        <v>449</v>
      </c>
      <c r="C204" s="5" t="s">
        <v>450</v>
      </c>
      <c r="AF204" s="16">
        <v>0.70138888888888395</v>
      </c>
    </row>
    <row r="205" spans="1:32">
      <c r="A205" s="5" t="s">
        <v>451</v>
      </c>
      <c r="C205" s="5" t="s">
        <v>452</v>
      </c>
      <c r="AF205" s="16">
        <v>0.70486111111110605</v>
      </c>
    </row>
    <row r="206" spans="1:32">
      <c r="AF206" s="16">
        <v>0.70833333333332804</v>
      </c>
    </row>
    <row r="207" spans="1:32">
      <c r="AF207" s="16">
        <v>0.71180555555555103</v>
      </c>
    </row>
    <row r="208" spans="1:32">
      <c r="AF208" s="16">
        <v>0.71527777777777302</v>
      </c>
    </row>
    <row r="209" spans="32:32">
      <c r="AF209" s="16">
        <v>0.718749999999995</v>
      </c>
    </row>
    <row r="210" spans="32:32">
      <c r="AF210" s="16">
        <v>0.72222222222221699</v>
      </c>
    </row>
    <row r="211" spans="32:32">
      <c r="AF211" s="16">
        <v>0.72569444444443898</v>
      </c>
    </row>
    <row r="212" spans="32:32">
      <c r="AF212" s="16">
        <v>0.72916666666666197</v>
      </c>
    </row>
    <row r="213" spans="32:32">
      <c r="AF213" s="16">
        <v>0.73263888888888395</v>
      </c>
    </row>
    <row r="214" spans="32:32">
      <c r="AF214" s="16">
        <v>0.73611111111110605</v>
      </c>
    </row>
    <row r="215" spans="32:32">
      <c r="AF215" s="16">
        <v>0.73958333333332804</v>
      </c>
    </row>
    <row r="216" spans="32:32">
      <c r="AF216" s="16">
        <v>0.74305555555555003</v>
      </c>
    </row>
    <row r="217" spans="32:32">
      <c r="AF217" s="16">
        <v>0.74652777777777302</v>
      </c>
    </row>
    <row r="218" spans="32:32">
      <c r="AF218" s="16">
        <v>0.749999999999995</v>
      </c>
    </row>
    <row r="219" spans="32:32">
      <c r="AF219" s="16">
        <v>0.75347222222221699</v>
      </c>
    </row>
    <row r="220" spans="32:32">
      <c r="AF220" s="16">
        <v>0.75694444444443898</v>
      </c>
    </row>
    <row r="221" spans="32:32">
      <c r="AF221" s="16">
        <v>0.76041666666666097</v>
      </c>
    </row>
    <row r="222" spans="32:32">
      <c r="AF222" s="16">
        <v>0.76388888888888395</v>
      </c>
    </row>
    <row r="223" spans="32:32">
      <c r="AF223" s="16">
        <v>0.76736111111110605</v>
      </c>
    </row>
    <row r="224" spans="32:32">
      <c r="AF224" s="16">
        <v>0.77083333333332804</v>
      </c>
    </row>
    <row r="225" spans="32:32">
      <c r="AF225" s="16">
        <v>0.77430555555555003</v>
      </c>
    </row>
    <row r="226" spans="32:32">
      <c r="AF226" s="16">
        <v>0.77777777777777202</v>
      </c>
    </row>
    <row r="227" spans="32:32">
      <c r="AF227" s="16">
        <v>0.781249999999995</v>
      </c>
    </row>
    <row r="228" spans="32:32">
      <c r="AF228" s="16">
        <v>0.78472222222221699</v>
      </c>
    </row>
    <row r="229" spans="32:32">
      <c r="AF229" s="16">
        <v>0.78819444444443898</v>
      </c>
    </row>
    <row r="230" spans="32:32">
      <c r="AF230" s="16">
        <v>0.79166666666666097</v>
      </c>
    </row>
    <row r="231" spans="32:32">
      <c r="AF231" s="16">
        <v>0.79513888888888296</v>
      </c>
    </row>
    <row r="232" spans="32:32">
      <c r="AF232" s="16">
        <v>0.79861111111110605</v>
      </c>
    </row>
    <row r="233" spans="32:32">
      <c r="AF233" s="16">
        <v>0.80208333333332804</v>
      </c>
    </row>
    <row r="234" spans="32:32">
      <c r="AF234" s="16">
        <v>0.80555555555555003</v>
      </c>
    </row>
    <row r="235" spans="32:32">
      <c r="AF235" s="16">
        <v>0.80902777777777202</v>
      </c>
    </row>
    <row r="236" spans="32:32">
      <c r="AF236" s="16">
        <v>0.812499999999994</v>
      </c>
    </row>
    <row r="237" spans="32:32">
      <c r="AF237" s="16">
        <v>0.81597222222221699</v>
      </c>
    </row>
    <row r="238" spans="32:32">
      <c r="AF238" s="16">
        <v>0.81944444444443898</v>
      </c>
    </row>
    <row r="239" spans="32:32">
      <c r="AF239" s="16">
        <v>0.82291666666666097</v>
      </c>
    </row>
    <row r="240" spans="32:32">
      <c r="AF240" s="16">
        <v>0.82638888888888296</v>
      </c>
    </row>
    <row r="241" spans="32:32">
      <c r="AF241" s="16">
        <v>0.82986111111110505</v>
      </c>
    </row>
    <row r="242" spans="32:32">
      <c r="AF242" s="16">
        <v>0.83333333333332804</v>
      </c>
    </row>
    <row r="243" spans="32:32">
      <c r="AF243" s="16">
        <v>0.83680555555555003</v>
      </c>
    </row>
    <row r="244" spans="32:32">
      <c r="AF244" s="16">
        <v>0.84027777777777202</v>
      </c>
    </row>
    <row r="245" spans="32:32">
      <c r="AF245" s="16">
        <v>0.843749999999994</v>
      </c>
    </row>
    <row r="246" spans="32:32">
      <c r="AF246" s="16">
        <v>0.84722222222221599</v>
      </c>
    </row>
    <row r="247" spans="32:32">
      <c r="AF247" s="16">
        <v>0.85069444444443798</v>
      </c>
    </row>
    <row r="248" spans="32:32">
      <c r="AF248" s="16">
        <v>0.85416666666666097</v>
      </c>
    </row>
    <row r="249" spans="32:32">
      <c r="AF249" s="16">
        <v>0.85763888888888296</v>
      </c>
    </row>
    <row r="250" spans="32:32">
      <c r="AF250" s="16">
        <v>0.86111111111110505</v>
      </c>
    </row>
    <row r="251" spans="32:32">
      <c r="AF251" s="16">
        <v>0.86458333333332704</v>
      </c>
    </row>
    <row r="252" spans="32:32">
      <c r="AF252" s="16">
        <v>0.86805555555555003</v>
      </c>
    </row>
    <row r="253" spans="32:32">
      <c r="AF253" s="16">
        <v>0.87152777777777202</v>
      </c>
    </row>
    <row r="254" spans="32:32">
      <c r="AF254" s="16">
        <v>0.874999999999994</v>
      </c>
    </row>
    <row r="255" spans="32:32">
      <c r="AF255" s="16">
        <v>0.87847222222221599</v>
      </c>
    </row>
    <row r="256" spans="32:32">
      <c r="AF256" s="16">
        <v>0.88194444444443798</v>
      </c>
    </row>
    <row r="257" spans="32:32">
      <c r="AF257" s="16">
        <v>0.88541666666665997</v>
      </c>
    </row>
    <row r="258" spans="32:32">
      <c r="AF258" s="16">
        <v>0.88888888888888296</v>
      </c>
    </row>
    <row r="259" spans="32:32">
      <c r="AF259" s="16">
        <v>0.89236111111110505</v>
      </c>
    </row>
    <row r="260" spans="32:32">
      <c r="AF260" s="16">
        <v>0.89583333333332704</v>
      </c>
    </row>
    <row r="261" spans="32:32">
      <c r="AF261" s="16">
        <v>0.89930555555554903</v>
      </c>
    </row>
    <row r="262" spans="32:32">
      <c r="AF262" s="16">
        <v>0.90277777777777102</v>
      </c>
    </row>
    <row r="263" spans="32:32">
      <c r="AF263" s="16">
        <v>0.906249999999994</v>
      </c>
    </row>
    <row r="264" spans="32:32">
      <c r="AF264" s="16">
        <v>0.90972222222221599</v>
      </c>
    </row>
    <row r="265" spans="32:32">
      <c r="AF265" s="16">
        <v>0.91319444444443798</v>
      </c>
    </row>
    <row r="266" spans="32:32">
      <c r="AF266" s="16">
        <v>0.91666666666665997</v>
      </c>
    </row>
    <row r="267" spans="32:32">
      <c r="AF267" s="16">
        <v>0.92013888888888196</v>
      </c>
    </row>
    <row r="268" spans="32:32">
      <c r="AF268" s="16">
        <v>0.92361111111110505</v>
      </c>
    </row>
    <row r="269" spans="32:32">
      <c r="AF269" s="16">
        <v>0.92708333333332704</v>
      </c>
    </row>
    <row r="270" spans="32:32">
      <c r="AF270" s="16">
        <v>0.93055555555554903</v>
      </c>
    </row>
    <row r="271" spans="32:32">
      <c r="AF271" s="16">
        <v>0.93402777777777102</v>
      </c>
    </row>
    <row r="272" spans="32:32">
      <c r="AF272" s="16">
        <v>0.93749999999999301</v>
      </c>
    </row>
    <row r="273" spans="32:32">
      <c r="AF273" s="16">
        <v>0.94097222222221599</v>
      </c>
    </row>
    <row r="274" spans="32:32">
      <c r="AF274" s="16">
        <v>0.94444444444443798</v>
      </c>
    </row>
    <row r="275" spans="32:32">
      <c r="AF275" s="16">
        <v>0.94791666666665997</v>
      </c>
    </row>
    <row r="276" spans="32:32">
      <c r="AF276" s="16">
        <v>0.95138888888888196</v>
      </c>
    </row>
    <row r="277" spans="32:32">
      <c r="AF277" s="16">
        <v>0.95486111111110406</v>
      </c>
    </row>
    <row r="278" spans="32:32">
      <c r="AF278" s="16">
        <v>0.95833333333332704</v>
      </c>
    </row>
    <row r="279" spans="32:32">
      <c r="AF279" s="16">
        <v>0.96180555555554903</v>
      </c>
    </row>
    <row r="280" spans="32:32">
      <c r="AF280" s="16">
        <v>0.96527777777777102</v>
      </c>
    </row>
    <row r="281" spans="32:32">
      <c r="AF281" s="16">
        <v>0.96874999999999301</v>
      </c>
    </row>
    <row r="282" spans="32:32">
      <c r="AF282" s="16">
        <v>0.97222222222221499</v>
      </c>
    </row>
    <row r="283" spans="32:32">
      <c r="AF283" s="16">
        <v>0.97569444444443798</v>
      </c>
    </row>
    <row r="284" spans="32:32">
      <c r="AF284" s="16">
        <v>0.97916666666665997</v>
      </c>
    </row>
    <row r="285" spans="32:32">
      <c r="AF285" s="16">
        <v>0.98263888888888196</v>
      </c>
    </row>
    <row r="286" spans="32:32">
      <c r="AF286" s="16">
        <v>0.98611111111110406</v>
      </c>
    </row>
    <row r="287" spans="32:32">
      <c r="AF287" s="16">
        <v>0.98958333333332604</v>
      </c>
    </row>
    <row r="288" spans="32:32">
      <c r="AF288" s="16">
        <v>0.99305555555554903</v>
      </c>
    </row>
    <row r="289" spans="32:32">
      <c r="AF289" s="16">
        <v>0.99652777777777102</v>
      </c>
    </row>
  </sheetData>
  <sheetProtection algorithmName="SHA-512" hashValue="1ProOwbmRQp4xSOYQniWheREtjKQgQRbMBMS6M5ssfyX2pcsbLL7ZqlCERJEGUwdm8zkhLSDdBbtZDpHDcm3aw==" saltValue="x1FTb7uD8jY0ay+Jxsk2iQ==" spinCount="100000" sheet="1" objects="1" scenarios="1"/>
  <sortState ref="G10:G20">
    <sortCondition ref="G20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X33"/>
  <sheetViews>
    <sheetView showGridLines="0" tabSelected="1" zoomScaleNormal="125" workbookViewId="0">
      <selection activeCell="B10" sqref="B10:C10"/>
    </sheetView>
  </sheetViews>
  <sheetFormatPr baseColWidth="10" defaultColWidth="11" defaultRowHeight="15.75"/>
  <cols>
    <col min="1" max="1" width="29.5" customWidth="1"/>
    <col min="2" max="2" width="4" customWidth="1"/>
    <col min="3" max="3" width="46.375" customWidth="1"/>
    <col min="4" max="4" width="4.875" customWidth="1"/>
    <col min="5" max="5" width="18.625" customWidth="1"/>
  </cols>
  <sheetData>
    <row r="1" spans="1:24" ht="15.95" customHeight="1">
      <c r="B1" s="30"/>
      <c r="C1" s="45" t="s">
        <v>585</v>
      </c>
      <c r="D1" s="45"/>
      <c r="E1" s="45"/>
      <c r="F1" s="4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5.95" customHeight="1">
      <c r="A2" s="30"/>
      <c r="B2" s="30"/>
      <c r="C2" s="45"/>
      <c r="D2" s="45"/>
      <c r="E2" s="45"/>
      <c r="F2" s="45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75.95" customHeight="1">
      <c r="A3" s="30"/>
      <c r="B3" s="30"/>
      <c r="C3" s="45"/>
      <c r="D3" s="45"/>
      <c r="E3" s="45"/>
      <c r="F3" s="45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5.95" customHeight="1">
      <c r="A4" s="30"/>
      <c r="B4" s="30"/>
      <c r="C4" s="45"/>
      <c r="D4" s="45"/>
      <c r="E4" s="45"/>
      <c r="F4" s="4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5.95" customHeight="1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25.1" customHeight="1">
      <c r="A6" s="46" t="s">
        <v>453</v>
      </c>
      <c r="B6" s="46"/>
      <c r="C6" s="46"/>
      <c r="D6" s="46"/>
      <c r="E6" s="46"/>
      <c r="F6" s="46"/>
      <c r="G6" s="1"/>
      <c r="H6" s="1"/>
    </row>
    <row r="9" spans="1:24">
      <c r="A9" s="49" t="s">
        <v>454</v>
      </c>
      <c r="B9" s="49"/>
      <c r="C9" s="49"/>
      <c r="D9" s="49"/>
      <c r="E9" s="49"/>
      <c r="F9" s="49"/>
    </row>
    <row r="10" spans="1:24">
      <c r="A10" t="s">
        <v>455</v>
      </c>
      <c r="B10" s="47"/>
      <c r="C10" s="47"/>
      <c r="E10" t="s">
        <v>456</v>
      </c>
      <c r="F10" s="3" t="e">
        <f>VLOOKUP(B10,SET!A2:C205,3,FALSE)</f>
        <v>#N/A</v>
      </c>
    </row>
    <row r="11" spans="1:24" ht="9" customHeight="1">
      <c r="B11" s="4"/>
      <c r="C11" s="4"/>
    </row>
    <row r="12" spans="1:24">
      <c r="A12" t="s">
        <v>457</v>
      </c>
      <c r="B12" s="48"/>
      <c r="C12" s="47"/>
    </row>
    <row r="13" spans="1:24" ht="9" customHeight="1">
      <c r="B13" s="4"/>
      <c r="C13" s="4"/>
    </row>
    <row r="14" spans="1:24">
      <c r="A14" t="s">
        <v>458</v>
      </c>
      <c r="B14" s="47"/>
      <c r="C14" s="47"/>
    </row>
    <row r="15" spans="1:24" ht="9" customHeight="1">
      <c r="B15" s="4"/>
      <c r="C15" s="4"/>
    </row>
    <row r="16" spans="1:24">
      <c r="A16" t="s">
        <v>459</v>
      </c>
      <c r="B16" s="51"/>
      <c r="C16" s="51"/>
    </row>
    <row r="17" spans="1:7">
      <c r="B17" s="17"/>
      <c r="C17" s="17"/>
    </row>
    <row r="18" spans="1:7">
      <c r="A18" s="49" t="s">
        <v>460</v>
      </c>
      <c r="B18" s="49"/>
      <c r="C18" s="49"/>
      <c r="D18" s="49"/>
      <c r="E18" s="49"/>
      <c r="F18" s="49"/>
    </row>
    <row r="19" spans="1:7">
      <c r="A19" s="50" t="s">
        <v>582</v>
      </c>
      <c r="B19" s="50"/>
      <c r="C19" s="17" t="s">
        <v>461</v>
      </c>
      <c r="D19" s="50" t="s">
        <v>462</v>
      </c>
      <c r="E19" s="50"/>
      <c r="F19" s="50"/>
    </row>
    <row r="20" spans="1:7">
      <c r="A20" s="57"/>
      <c r="B20" s="57"/>
      <c r="C20" s="18"/>
      <c r="D20" s="58"/>
      <c r="E20" s="58"/>
      <c r="F20" s="58"/>
    </row>
    <row r="22" spans="1:7">
      <c r="A22" s="55" t="s">
        <v>463</v>
      </c>
      <c r="B22" s="55"/>
      <c r="C22" s="55"/>
      <c r="D22" s="55"/>
      <c r="E22" s="55"/>
      <c r="F22" s="55"/>
    </row>
    <row r="23" spans="1:7" ht="15.95" customHeight="1">
      <c r="A23" s="19" t="s">
        <v>464</v>
      </c>
      <c r="B23" s="19" t="str">
        <f>IF(OR(B10="",B12="",B14="",B16="",A20="",C20="",D20=""),"O","V")</f>
        <v>O</v>
      </c>
      <c r="C23" s="56" t="s">
        <v>465</v>
      </c>
      <c r="D23" s="56"/>
      <c r="E23" s="56"/>
      <c r="F23" s="56"/>
    </row>
    <row r="24" spans="1:7">
      <c r="A24" s="19" t="s">
        <v>466</v>
      </c>
      <c r="B24" s="19" t="str">
        <f>IF(AND(COUNTIF(FORM_GEN[Checking],"O")&gt;=1,COUNTIF(FORM_GEN[Checking],"R")&gt;=1),"O/R",IF(COUNTIF(FORM_GEN[Checking],"O")&gt;=1,"O",IF(COUNTIF(FORM_GEN[Checking],"R")&gt;=1,"R","V")))</f>
        <v>V</v>
      </c>
      <c r="C24" s="56"/>
      <c r="D24" s="56"/>
      <c r="E24" s="56"/>
      <c r="F24" s="56"/>
    </row>
    <row r="25" spans="1:7">
      <c r="A25" s="19" t="s">
        <v>467</v>
      </c>
      <c r="B25" s="19" t="str">
        <f>IF(AND(COUNTIF(FORM_COMP[Checking],"O")&gt;=1,COUNTIF(FORM_COMP[Checking],"R")&gt;=1),"O/R",IF(COUNTIF(FORM_COMP[Checking],"O")&gt;=1,"O",IF(COUNTIF(FORM_COMP[Checking],"R")&gt;=1,"R","V")))</f>
        <v>V</v>
      </c>
      <c r="C25" s="56"/>
      <c r="D25" s="56"/>
      <c r="E25" s="56"/>
      <c r="F25" s="56"/>
    </row>
    <row r="26" spans="1:7">
      <c r="A26" s="19" t="s">
        <v>569</v>
      </c>
      <c r="B26" s="19" t="str">
        <f>IF(AND(COUNTIF(FORM_TRANS[Checking],"O")&gt;=1,COUNTIF(FORM_TRANS[Checking],"R")&gt;=1),"O/R",IF(COUNTIF(FORM_TRANS[Checking],"O")&gt;=1,"O",IF(COUNTIF(FORM_TRANS[Checking],"R")&gt;=1,"R","V")))</f>
        <v>V</v>
      </c>
      <c r="C26" s="56"/>
      <c r="D26" s="56"/>
      <c r="E26" s="56"/>
      <c r="F26" s="56"/>
    </row>
    <row r="28" spans="1:7" hidden="1">
      <c r="A28" s="20" t="s">
        <v>468</v>
      </c>
      <c r="B28" s="21">
        <f>COUNTIF(FORM_GEN[Function],"Competitor")</f>
        <v>0</v>
      </c>
      <c r="C28" s="54" t="str">
        <f>IF(B29&gt;D28,"INCORRECT QUOTA - EXTRA ACCREDITATION(S) WILL BE INVOICED","QUOTA OK")</f>
        <v>QUOTA OK</v>
      </c>
      <c r="D28" s="22" t="str">
        <f>IF(AND(B28&gt;=1,B28&lt;=4),3,IF(AND(B28&gt;=5,B28&lt;=9),5,IF(B28&gt;=10,7,"")))</f>
        <v/>
      </c>
    </row>
    <row r="29" spans="1:7" hidden="1">
      <c r="A29" s="20" t="s">
        <v>469</v>
      </c>
      <c r="B29" s="21">
        <f>COUNTA(FORM_GEN[LAST NAME])-B28-B30</f>
        <v>0</v>
      </c>
      <c r="C29" s="54"/>
    </row>
    <row r="30" spans="1:7" hidden="1">
      <c r="A30" s="20" t="s">
        <v>470</v>
      </c>
      <c r="B30" s="21">
        <f>COUNTIF(FORM_GEN[Function],"President")</f>
        <v>0</v>
      </c>
      <c r="C30" s="54"/>
    </row>
    <row r="31" spans="1:7" hidden="1"/>
    <row r="32" spans="1:7" ht="20.25">
      <c r="A32" s="52" t="s">
        <v>471</v>
      </c>
      <c r="B32" s="52"/>
      <c r="C32" s="52"/>
      <c r="D32" s="52"/>
      <c r="E32" s="52"/>
      <c r="F32" s="52"/>
      <c r="G32" s="32"/>
    </row>
    <row r="33" spans="1:7" ht="21">
      <c r="A33" s="53">
        <f>SUM(FORM_TRANS7[Total / person])</f>
        <v>0</v>
      </c>
      <c r="B33" s="53"/>
      <c r="C33" s="53"/>
      <c r="D33" s="53"/>
      <c r="E33" s="53"/>
      <c r="F33" s="53"/>
      <c r="G33" s="33"/>
    </row>
  </sheetData>
  <sheetProtection algorithmName="SHA-512" hashValue="8E7vRsC0Dq37AjXYIInV7i/WRZdGNvMiGLp53jpPtb7U3SPPdcA1JnPc6Krl8X0fajp5Wa+141MEPt6DiAeGrQ==" saltValue="0R05S6+Evj63TXpu6GL2lg==" spinCount="100000" sheet="1" objects="1" scenarios="1"/>
  <mergeCells count="17">
    <mergeCell ref="D19:F19"/>
    <mergeCell ref="A18:F18"/>
    <mergeCell ref="B16:C16"/>
    <mergeCell ref="A32:F32"/>
    <mergeCell ref="A33:F33"/>
    <mergeCell ref="C28:C30"/>
    <mergeCell ref="A22:F22"/>
    <mergeCell ref="C23:F26"/>
    <mergeCell ref="A20:B20"/>
    <mergeCell ref="D20:F20"/>
    <mergeCell ref="A19:B19"/>
    <mergeCell ref="C1:F4"/>
    <mergeCell ref="A6:F6"/>
    <mergeCell ref="B10:C10"/>
    <mergeCell ref="B12:C12"/>
    <mergeCell ref="B14:C14"/>
    <mergeCell ref="A9:F9"/>
  </mergeCells>
  <conditionalFormatting sqref="B23:B26">
    <cfRule type="expression" dxfId="101" priority="1">
      <formula>$B23="O/R"</formula>
    </cfRule>
    <cfRule type="expression" dxfId="100" priority="2">
      <formula>$B23="R"</formula>
    </cfRule>
    <cfRule type="expression" dxfId="99" priority="3">
      <formula>$B23="O"</formula>
    </cfRule>
    <cfRule type="expression" dxfId="98" priority="4">
      <formula>$B23="V"</formula>
    </cfRule>
  </conditionalFormatting>
  <printOptions horizontalCentered="1" verticalCentered="1"/>
  <pageMargins left="0.7" right="0.7" top="0.75" bottom="0.75" header="0.3" footer="0.3"/>
  <pageSetup paperSize="9" scale="8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SET!$A$2:$A$205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V62"/>
  <sheetViews>
    <sheetView showGridLines="0" topLeftCell="A3" zoomScaleNormal="100" workbookViewId="0">
      <selection activeCell="G13" sqref="G13"/>
    </sheetView>
  </sheetViews>
  <sheetFormatPr baseColWidth="10" defaultColWidth="11" defaultRowHeight="15.75"/>
  <cols>
    <col min="1" max="1" width="2.125" customWidth="1"/>
    <col min="5" max="5" width="13.125" customWidth="1"/>
    <col min="6" max="6" width="12.375" customWidth="1"/>
    <col min="7" max="7" width="27" customWidth="1"/>
    <col min="8" max="8" width="17.125" customWidth="1"/>
    <col min="9" max="9" width="26.5" customWidth="1"/>
    <col min="10" max="10" width="17.375" customWidth="1"/>
    <col min="11" max="11" width="25.5" customWidth="1"/>
    <col min="13" max="13" width="19.625" customWidth="1"/>
    <col min="14" max="14" width="14.5" customWidth="1"/>
    <col min="15" max="15" width="16.875" customWidth="1"/>
    <col min="16" max="16" width="38.125" customWidth="1"/>
  </cols>
  <sheetData>
    <row r="1" spans="1:22" ht="15.95" customHeight="1">
      <c r="A1" s="59" t="s">
        <v>584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0"/>
      <c r="R1" s="30"/>
      <c r="S1" s="30"/>
      <c r="T1" s="30"/>
      <c r="U1" s="30"/>
      <c r="V1" s="30"/>
    </row>
    <row r="2" spans="1:22" ht="15.9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0"/>
      <c r="R2" s="30"/>
      <c r="S2" s="30"/>
      <c r="T2" s="30"/>
      <c r="U2" s="30"/>
      <c r="V2" s="30"/>
    </row>
    <row r="3" spans="1:22" ht="44.1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0"/>
      <c r="R3" s="30"/>
      <c r="S3" s="30"/>
      <c r="T3" s="30"/>
      <c r="U3" s="30"/>
      <c r="V3" s="30"/>
    </row>
    <row r="4" spans="1:22" ht="15.9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30"/>
      <c r="R4" s="30"/>
      <c r="S4" s="30"/>
      <c r="T4" s="30"/>
      <c r="U4" s="30"/>
      <c r="V4" s="30"/>
    </row>
    <row r="5" spans="1:22" ht="15.9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30"/>
      <c r="R5" s="30"/>
      <c r="S5" s="30"/>
      <c r="T5" s="30"/>
      <c r="U5" s="30"/>
      <c r="V5" s="30"/>
    </row>
    <row r="7" spans="1:22" ht="15.95" customHeight="1">
      <c r="B7" s="46" t="s">
        <v>472</v>
      </c>
      <c r="C7" s="46"/>
      <c r="D7" s="46"/>
      <c r="E7" s="46"/>
      <c r="F7" s="46"/>
      <c r="G7" s="46"/>
    </row>
    <row r="8" spans="1:22">
      <c r="B8" s="46"/>
      <c r="C8" s="46"/>
      <c r="D8" s="46"/>
      <c r="E8" s="46"/>
      <c r="F8" s="46"/>
      <c r="G8" s="46"/>
    </row>
    <row r="9" spans="1:22">
      <c r="B9" s="46"/>
      <c r="C9" s="46"/>
      <c r="D9" s="46"/>
      <c r="E9" s="46"/>
      <c r="F9" s="46"/>
      <c r="G9" s="46"/>
    </row>
    <row r="10" spans="1:22">
      <c r="B10" s="46"/>
      <c r="C10" s="46"/>
      <c r="D10" s="46"/>
      <c r="E10" s="46"/>
      <c r="F10" s="46"/>
      <c r="G10" s="46"/>
    </row>
    <row r="12" spans="1:22" ht="54" customHeight="1">
      <c r="B12" s="9" t="s">
        <v>473</v>
      </c>
      <c r="C12" s="9" t="s">
        <v>474</v>
      </c>
      <c r="D12" s="9" t="s">
        <v>2</v>
      </c>
      <c r="E12" s="9" t="s">
        <v>475</v>
      </c>
      <c r="F12" s="9" t="s">
        <v>476</v>
      </c>
      <c r="G12" s="9" t="s">
        <v>3</v>
      </c>
      <c r="H12" s="9" t="s">
        <v>477</v>
      </c>
      <c r="I12" s="9" t="s">
        <v>478</v>
      </c>
      <c r="J12" s="9" t="s">
        <v>479</v>
      </c>
      <c r="K12" s="9" t="s">
        <v>570</v>
      </c>
      <c r="L12" s="9" t="s">
        <v>480</v>
      </c>
      <c r="M12" s="9" t="s">
        <v>481</v>
      </c>
      <c r="N12" s="9" t="s">
        <v>482</v>
      </c>
      <c r="O12" s="9" t="s">
        <v>483</v>
      </c>
      <c r="P12" s="9" t="s">
        <v>484</v>
      </c>
    </row>
    <row r="13" spans="1:22">
      <c r="B1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3" s="2">
        <v>1</v>
      </c>
      <c r="D13" s="10"/>
      <c r="E13" s="10"/>
      <c r="F13" s="10"/>
      <c r="G13" s="10"/>
      <c r="H13" s="23"/>
      <c r="I13" s="11"/>
      <c r="J13" s="10"/>
      <c r="K13" s="10"/>
      <c r="L13" s="10"/>
      <c r="M13" s="42"/>
      <c r="N13" s="11"/>
      <c r="O13" s="11"/>
      <c r="P13" s="10"/>
    </row>
    <row r="14" spans="1:22">
      <c r="B1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4" s="2">
        <v>2</v>
      </c>
      <c r="D14" s="10"/>
      <c r="E14" s="10"/>
      <c r="F14" s="10"/>
      <c r="G14" s="10"/>
      <c r="H14" s="23"/>
      <c r="I14" s="11"/>
      <c r="J14" s="10"/>
      <c r="K14" s="10"/>
      <c r="L14" s="10"/>
      <c r="M14" s="11"/>
      <c r="N14" s="11"/>
      <c r="O14" s="11"/>
      <c r="P14" s="10"/>
    </row>
    <row r="15" spans="1:22">
      <c r="B1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5" s="2">
        <v>3</v>
      </c>
      <c r="D15" s="10"/>
      <c r="E15" s="10"/>
      <c r="F15" s="10"/>
      <c r="G15" s="10"/>
      <c r="H15" s="23"/>
      <c r="I15" s="11"/>
      <c r="J15" s="10"/>
      <c r="K15" s="10"/>
      <c r="L15" s="10"/>
      <c r="M15" s="11"/>
      <c r="N15" s="11"/>
      <c r="O15" s="11"/>
      <c r="P15" s="10"/>
    </row>
    <row r="16" spans="1:22">
      <c r="B1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6" s="2">
        <v>4</v>
      </c>
      <c r="D16" s="10"/>
      <c r="E16" s="10"/>
      <c r="F16" s="10"/>
      <c r="G16" s="10"/>
      <c r="H16" s="23"/>
      <c r="I16" s="11"/>
      <c r="J16" s="10"/>
      <c r="K16" s="10"/>
      <c r="L16" s="10"/>
      <c r="M16" s="11"/>
      <c r="N16" s="11"/>
      <c r="O16" s="11"/>
      <c r="P16" s="10"/>
    </row>
    <row r="17" spans="2:16">
      <c r="B1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7" s="2">
        <v>5</v>
      </c>
      <c r="D17" s="10"/>
      <c r="E17" s="10"/>
      <c r="F17" s="10"/>
      <c r="G17" s="10"/>
      <c r="H17" s="23"/>
      <c r="I17" s="11"/>
      <c r="J17" s="10"/>
      <c r="K17" s="10"/>
      <c r="L17" s="10"/>
      <c r="M17" s="11"/>
      <c r="N17" s="11"/>
      <c r="O17" s="11"/>
      <c r="P17" s="10"/>
    </row>
    <row r="18" spans="2:16">
      <c r="B1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8" s="2">
        <v>6</v>
      </c>
      <c r="D18" s="10"/>
      <c r="E18" s="10"/>
      <c r="F18" s="10"/>
      <c r="G18" s="10"/>
      <c r="H18" s="23"/>
      <c r="I18" s="11"/>
      <c r="J18" s="10"/>
      <c r="K18" s="10"/>
      <c r="L18" s="10"/>
      <c r="M18" s="11"/>
      <c r="N18" s="11"/>
      <c r="O18" s="11"/>
      <c r="P18" s="10"/>
    </row>
    <row r="19" spans="2:16">
      <c r="B1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9" s="2">
        <v>7</v>
      </c>
      <c r="D19" s="10"/>
      <c r="E19" s="10"/>
      <c r="F19" s="10"/>
      <c r="G19" s="10"/>
      <c r="H19" s="23"/>
      <c r="I19" s="11"/>
      <c r="J19" s="10"/>
      <c r="K19" s="10"/>
      <c r="L19" s="10"/>
      <c r="M19" s="11"/>
      <c r="N19" s="11"/>
      <c r="O19" s="11"/>
      <c r="P19" s="10"/>
    </row>
    <row r="20" spans="2:16">
      <c r="B2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0" s="2">
        <v>8</v>
      </c>
      <c r="D20" s="10"/>
      <c r="E20" s="10"/>
      <c r="F20" s="10"/>
      <c r="G20" s="10"/>
      <c r="H20" s="23"/>
      <c r="I20" s="11"/>
      <c r="J20" s="10"/>
      <c r="K20" s="10"/>
      <c r="L20" s="10"/>
      <c r="M20" s="11"/>
      <c r="N20" s="11"/>
      <c r="O20" s="11"/>
      <c r="P20" s="10"/>
    </row>
    <row r="21" spans="2:16">
      <c r="B2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1" s="2">
        <v>9</v>
      </c>
      <c r="D21" s="10"/>
      <c r="E21" s="10"/>
      <c r="F21" s="10"/>
      <c r="G21" s="10"/>
      <c r="H21" s="23"/>
      <c r="I21" s="11"/>
      <c r="J21" s="10"/>
      <c r="K21" s="10"/>
      <c r="L21" s="10"/>
      <c r="M21" s="11"/>
      <c r="N21" s="11"/>
      <c r="O21" s="11"/>
      <c r="P21" s="10"/>
    </row>
    <row r="22" spans="2:16">
      <c r="B2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2" s="2">
        <v>10</v>
      </c>
      <c r="D22" s="10"/>
      <c r="E22" s="10"/>
      <c r="F22" s="10"/>
      <c r="G22" s="10"/>
      <c r="H22" s="23"/>
      <c r="I22" s="11"/>
      <c r="J22" s="10"/>
      <c r="K22" s="10"/>
      <c r="L22" s="10"/>
      <c r="M22" s="11"/>
      <c r="N22" s="11"/>
      <c r="O22" s="11"/>
      <c r="P22" s="10"/>
    </row>
    <row r="23" spans="2:16">
      <c r="B2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3" s="2">
        <v>11</v>
      </c>
      <c r="D23" s="10"/>
      <c r="E23" s="10"/>
      <c r="F23" s="10"/>
      <c r="G23" s="10"/>
      <c r="H23" s="23"/>
      <c r="I23" s="11"/>
      <c r="J23" s="10"/>
      <c r="K23" s="10"/>
      <c r="L23" s="10"/>
      <c r="M23" s="11"/>
      <c r="N23" s="11"/>
      <c r="O23" s="11"/>
      <c r="P23" s="10"/>
    </row>
    <row r="24" spans="2:16">
      <c r="B2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4" s="2">
        <v>12</v>
      </c>
      <c r="D24" s="10"/>
      <c r="E24" s="10"/>
      <c r="F24" s="10"/>
      <c r="G24" s="10"/>
      <c r="H24" s="23"/>
      <c r="I24" s="11"/>
      <c r="J24" s="10"/>
      <c r="K24" s="10"/>
      <c r="L24" s="10"/>
      <c r="M24" s="11"/>
      <c r="N24" s="11"/>
      <c r="O24" s="11"/>
      <c r="P24" s="10"/>
    </row>
    <row r="25" spans="2:16">
      <c r="B2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5" s="2">
        <v>13</v>
      </c>
      <c r="D25" s="10"/>
      <c r="E25" s="10"/>
      <c r="F25" s="10"/>
      <c r="G25" s="10"/>
      <c r="H25" s="23"/>
      <c r="I25" s="11"/>
      <c r="J25" s="10"/>
      <c r="K25" s="10"/>
      <c r="L25" s="10"/>
      <c r="M25" s="11"/>
      <c r="N25" s="11"/>
      <c r="O25" s="11"/>
      <c r="P25" s="10"/>
    </row>
    <row r="26" spans="2:16">
      <c r="B2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6" s="2">
        <v>14</v>
      </c>
      <c r="D26" s="10"/>
      <c r="E26" s="10"/>
      <c r="F26" s="10"/>
      <c r="G26" s="10"/>
      <c r="H26" s="23"/>
      <c r="I26" s="11"/>
      <c r="J26" s="10"/>
      <c r="K26" s="10"/>
      <c r="L26" s="10"/>
      <c r="M26" s="11"/>
      <c r="N26" s="11"/>
      <c r="O26" s="11"/>
      <c r="P26" s="10"/>
    </row>
    <row r="27" spans="2:16">
      <c r="B2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7" s="2">
        <v>15</v>
      </c>
      <c r="D27" s="10"/>
      <c r="E27" s="10"/>
      <c r="F27" s="10"/>
      <c r="G27" s="10"/>
      <c r="H27" s="23"/>
      <c r="I27" s="11"/>
      <c r="J27" s="10"/>
      <c r="K27" s="10"/>
      <c r="L27" s="10"/>
      <c r="M27" s="11"/>
      <c r="N27" s="11"/>
      <c r="O27" s="11"/>
      <c r="P27" s="10"/>
    </row>
    <row r="28" spans="2:16">
      <c r="B2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8" s="2">
        <v>16</v>
      </c>
      <c r="D28" s="10"/>
      <c r="E28" s="10"/>
      <c r="F28" s="10"/>
      <c r="G28" s="10"/>
      <c r="H28" s="23"/>
      <c r="I28" s="11"/>
      <c r="J28" s="10"/>
      <c r="K28" s="10"/>
      <c r="L28" s="10"/>
      <c r="M28" s="11"/>
      <c r="N28" s="11"/>
      <c r="O28" s="11"/>
      <c r="P28" s="10"/>
    </row>
    <row r="29" spans="2:16">
      <c r="B2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9" s="2">
        <v>17</v>
      </c>
      <c r="D29" s="10"/>
      <c r="E29" s="10"/>
      <c r="F29" s="10"/>
      <c r="G29" s="10"/>
      <c r="H29" s="23"/>
      <c r="I29" s="11"/>
      <c r="J29" s="10"/>
      <c r="K29" s="10"/>
      <c r="L29" s="10"/>
      <c r="M29" s="11"/>
      <c r="N29" s="11"/>
      <c r="O29" s="11"/>
      <c r="P29" s="10"/>
    </row>
    <row r="30" spans="2:16">
      <c r="B3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0" s="2">
        <v>18</v>
      </c>
      <c r="D30" s="10"/>
      <c r="E30" s="10"/>
      <c r="F30" s="10"/>
      <c r="G30" s="10"/>
      <c r="H30" s="23"/>
      <c r="I30" s="11"/>
      <c r="J30" s="10"/>
      <c r="K30" s="10"/>
      <c r="L30" s="10"/>
      <c r="M30" s="11"/>
      <c r="N30" s="11"/>
      <c r="O30" s="11"/>
      <c r="P30" s="10"/>
    </row>
    <row r="31" spans="2:16">
      <c r="B3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1" s="2">
        <v>19</v>
      </c>
      <c r="D31" s="10"/>
      <c r="E31" s="10"/>
      <c r="F31" s="10"/>
      <c r="G31" s="10"/>
      <c r="H31" s="23"/>
      <c r="I31" s="11"/>
      <c r="J31" s="10"/>
      <c r="K31" s="10"/>
      <c r="L31" s="10"/>
      <c r="M31" s="11"/>
      <c r="N31" s="11"/>
      <c r="O31" s="11"/>
      <c r="P31" s="10"/>
    </row>
    <row r="32" spans="2:16">
      <c r="B3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2" s="2">
        <v>20</v>
      </c>
      <c r="D32" s="10"/>
      <c r="E32" s="10"/>
      <c r="F32" s="10"/>
      <c r="G32" s="10"/>
      <c r="H32" s="23"/>
      <c r="I32" s="11"/>
      <c r="J32" s="10"/>
      <c r="K32" s="10"/>
      <c r="L32" s="10"/>
      <c r="M32" s="11"/>
      <c r="N32" s="11"/>
      <c r="O32" s="11"/>
      <c r="P32" s="10"/>
    </row>
    <row r="33" spans="2:16">
      <c r="B3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3" s="2">
        <v>21</v>
      </c>
      <c r="D33" s="10"/>
      <c r="E33" s="10"/>
      <c r="F33" s="10"/>
      <c r="G33" s="10"/>
      <c r="H33" s="23"/>
      <c r="I33" s="11"/>
      <c r="J33" s="10"/>
      <c r="K33" s="10"/>
      <c r="L33" s="10"/>
      <c r="M33" s="11"/>
      <c r="N33" s="11"/>
      <c r="O33" s="11"/>
      <c r="P33" s="10"/>
    </row>
    <row r="34" spans="2:16">
      <c r="B3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4" s="2">
        <v>22</v>
      </c>
      <c r="D34" s="10"/>
      <c r="E34" s="10"/>
      <c r="F34" s="10"/>
      <c r="G34" s="10"/>
      <c r="H34" s="23"/>
      <c r="I34" s="11"/>
      <c r="J34" s="10"/>
      <c r="K34" s="10"/>
      <c r="L34" s="10"/>
      <c r="M34" s="11"/>
      <c r="N34" s="11"/>
      <c r="O34" s="11"/>
      <c r="P34" s="10"/>
    </row>
    <row r="35" spans="2:16">
      <c r="B3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5" s="2">
        <v>23</v>
      </c>
      <c r="D35" s="10"/>
      <c r="E35" s="10"/>
      <c r="F35" s="10"/>
      <c r="G35" s="10"/>
      <c r="H35" s="23"/>
      <c r="I35" s="11"/>
      <c r="J35" s="10"/>
      <c r="K35" s="10"/>
      <c r="L35" s="10"/>
      <c r="M35" s="11"/>
      <c r="N35" s="11"/>
      <c r="O35" s="11"/>
      <c r="P35" s="10"/>
    </row>
    <row r="36" spans="2:16">
      <c r="B3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6" s="2">
        <v>24</v>
      </c>
      <c r="D36" s="10"/>
      <c r="E36" s="10"/>
      <c r="F36" s="10"/>
      <c r="G36" s="10"/>
      <c r="H36" s="23"/>
      <c r="I36" s="11"/>
      <c r="J36" s="10"/>
      <c r="K36" s="10"/>
      <c r="L36" s="10"/>
      <c r="M36" s="11"/>
      <c r="N36" s="11"/>
      <c r="O36" s="11"/>
      <c r="P36" s="10"/>
    </row>
    <row r="37" spans="2:16">
      <c r="B3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7" s="2">
        <v>25</v>
      </c>
      <c r="D37" s="10"/>
      <c r="E37" s="10"/>
      <c r="F37" s="10"/>
      <c r="G37" s="10"/>
      <c r="H37" s="23"/>
      <c r="I37" s="11"/>
      <c r="J37" s="10"/>
      <c r="K37" s="10"/>
      <c r="L37" s="10"/>
      <c r="M37" s="11"/>
      <c r="N37" s="11"/>
      <c r="O37" s="11"/>
      <c r="P37" s="10"/>
    </row>
    <row r="38" spans="2:16">
      <c r="B3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8" s="2">
        <v>26</v>
      </c>
      <c r="D38" s="10"/>
      <c r="E38" s="10"/>
      <c r="F38" s="10"/>
      <c r="G38" s="10"/>
      <c r="H38" s="23"/>
      <c r="I38" s="11"/>
      <c r="J38" s="10"/>
      <c r="K38" s="10"/>
      <c r="L38" s="10"/>
      <c r="M38" s="11"/>
      <c r="N38" s="11"/>
      <c r="O38" s="11"/>
      <c r="P38" s="10"/>
    </row>
    <row r="39" spans="2:16">
      <c r="B3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9" s="2">
        <v>27</v>
      </c>
      <c r="D39" s="10"/>
      <c r="E39" s="10"/>
      <c r="F39" s="10"/>
      <c r="G39" s="10"/>
      <c r="H39" s="23"/>
      <c r="I39" s="11"/>
      <c r="J39" s="10"/>
      <c r="K39" s="10"/>
      <c r="L39" s="10"/>
      <c r="M39" s="11"/>
      <c r="N39" s="11"/>
      <c r="O39" s="11"/>
      <c r="P39" s="10"/>
    </row>
    <row r="40" spans="2:16">
      <c r="B4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0" s="2">
        <v>28</v>
      </c>
      <c r="D40" s="10"/>
      <c r="E40" s="10"/>
      <c r="F40" s="10"/>
      <c r="G40" s="10"/>
      <c r="H40" s="23"/>
      <c r="I40" s="11"/>
      <c r="J40" s="10"/>
      <c r="K40" s="10"/>
      <c r="L40" s="10"/>
      <c r="M40" s="11"/>
      <c r="N40" s="11"/>
      <c r="O40" s="11"/>
      <c r="P40" s="10"/>
    </row>
    <row r="41" spans="2:16">
      <c r="B4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1" s="2">
        <v>29</v>
      </c>
      <c r="D41" s="10"/>
      <c r="E41" s="10"/>
      <c r="F41" s="10"/>
      <c r="G41" s="10"/>
      <c r="H41" s="23"/>
      <c r="I41" s="11"/>
      <c r="J41" s="10"/>
      <c r="K41" s="10"/>
      <c r="L41" s="10"/>
      <c r="M41" s="11"/>
      <c r="N41" s="11"/>
      <c r="O41" s="11"/>
      <c r="P41" s="10"/>
    </row>
    <row r="42" spans="2:16">
      <c r="B4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2" s="2">
        <v>30</v>
      </c>
      <c r="D42" s="10"/>
      <c r="E42" s="10"/>
      <c r="F42" s="10"/>
      <c r="G42" s="10"/>
      <c r="H42" s="23"/>
      <c r="I42" s="11"/>
      <c r="J42" s="10"/>
      <c r="K42" s="10"/>
      <c r="L42" s="10"/>
      <c r="M42" s="11"/>
      <c r="N42" s="11"/>
      <c r="O42" s="11"/>
      <c r="P42" s="10"/>
    </row>
    <row r="43" spans="2:16">
      <c r="B4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3" s="2">
        <v>31</v>
      </c>
      <c r="D43" s="10"/>
      <c r="E43" s="10"/>
      <c r="F43" s="10"/>
      <c r="G43" s="10"/>
      <c r="H43" s="23"/>
      <c r="I43" s="11"/>
      <c r="J43" s="10"/>
      <c r="K43" s="10"/>
      <c r="L43" s="10"/>
      <c r="M43" s="11"/>
      <c r="N43" s="11"/>
      <c r="O43" s="11"/>
      <c r="P43" s="10"/>
    </row>
    <row r="44" spans="2:16">
      <c r="B4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4" s="2">
        <v>32</v>
      </c>
      <c r="D44" s="10"/>
      <c r="E44" s="10"/>
      <c r="F44" s="10"/>
      <c r="G44" s="10"/>
      <c r="H44" s="23"/>
      <c r="I44" s="11"/>
      <c r="J44" s="10"/>
      <c r="K44" s="10"/>
      <c r="L44" s="10"/>
      <c r="M44" s="11"/>
      <c r="N44" s="11"/>
      <c r="O44" s="11"/>
      <c r="P44" s="10"/>
    </row>
    <row r="45" spans="2:16">
      <c r="B4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5" s="2">
        <v>33</v>
      </c>
      <c r="D45" s="10"/>
      <c r="E45" s="10"/>
      <c r="F45" s="10"/>
      <c r="G45" s="10"/>
      <c r="H45" s="23"/>
      <c r="I45" s="11"/>
      <c r="J45" s="10"/>
      <c r="K45" s="10"/>
      <c r="L45" s="10"/>
      <c r="M45" s="11"/>
      <c r="N45" s="11"/>
      <c r="O45" s="11"/>
      <c r="P45" s="10"/>
    </row>
    <row r="46" spans="2:16">
      <c r="B4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6" s="2">
        <v>34</v>
      </c>
      <c r="D46" s="10"/>
      <c r="E46" s="10"/>
      <c r="F46" s="10"/>
      <c r="G46" s="10"/>
      <c r="H46" s="23"/>
      <c r="I46" s="11"/>
      <c r="J46" s="10"/>
      <c r="K46" s="10"/>
      <c r="L46" s="10"/>
      <c r="M46" s="11"/>
      <c r="N46" s="11"/>
      <c r="O46" s="11"/>
      <c r="P46" s="10"/>
    </row>
    <row r="47" spans="2:16">
      <c r="B4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7" s="2">
        <v>35</v>
      </c>
      <c r="D47" s="10"/>
      <c r="E47" s="10"/>
      <c r="F47" s="10"/>
      <c r="G47" s="10"/>
      <c r="H47" s="23"/>
      <c r="I47" s="11"/>
      <c r="J47" s="10"/>
      <c r="K47" s="10"/>
      <c r="L47" s="10"/>
      <c r="M47" s="11"/>
      <c r="N47" s="11"/>
      <c r="O47" s="11"/>
      <c r="P47" s="10"/>
    </row>
    <row r="48" spans="2:16">
      <c r="B4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8" s="2">
        <v>36</v>
      </c>
      <c r="D48" s="10"/>
      <c r="E48" s="10"/>
      <c r="F48" s="10"/>
      <c r="G48" s="10"/>
      <c r="H48" s="23"/>
      <c r="I48" s="11"/>
      <c r="J48" s="10"/>
      <c r="K48" s="10"/>
      <c r="L48" s="10"/>
      <c r="M48" s="11"/>
      <c r="N48" s="11"/>
      <c r="O48" s="11"/>
      <c r="P48" s="10"/>
    </row>
    <row r="49" spans="2:16">
      <c r="B4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9" s="2">
        <v>37</v>
      </c>
      <c r="D49" s="10"/>
      <c r="E49" s="10"/>
      <c r="F49" s="10"/>
      <c r="G49" s="10"/>
      <c r="H49" s="23"/>
      <c r="I49" s="11"/>
      <c r="J49" s="10"/>
      <c r="K49" s="10"/>
      <c r="L49" s="10"/>
      <c r="M49" s="11"/>
      <c r="N49" s="11"/>
      <c r="O49" s="11"/>
      <c r="P49" s="10"/>
    </row>
    <row r="50" spans="2:16">
      <c r="B5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0" s="2">
        <v>38</v>
      </c>
      <c r="D50" s="10"/>
      <c r="E50" s="10"/>
      <c r="F50" s="10"/>
      <c r="G50" s="10"/>
      <c r="H50" s="23"/>
      <c r="I50" s="11"/>
      <c r="J50" s="10"/>
      <c r="K50" s="10"/>
      <c r="L50" s="10"/>
      <c r="M50" s="11"/>
      <c r="N50" s="11"/>
      <c r="O50" s="11"/>
      <c r="P50" s="10"/>
    </row>
    <row r="51" spans="2:16">
      <c r="B5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1" s="2">
        <v>39</v>
      </c>
      <c r="D51" s="10"/>
      <c r="E51" s="10"/>
      <c r="F51" s="10"/>
      <c r="G51" s="10"/>
      <c r="H51" s="23"/>
      <c r="I51" s="11"/>
      <c r="J51" s="10"/>
      <c r="K51" s="10"/>
      <c r="L51" s="10"/>
      <c r="M51" s="11"/>
      <c r="N51" s="11"/>
      <c r="O51" s="11"/>
      <c r="P51" s="10"/>
    </row>
    <row r="52" spans="2:16">
      <c r="B5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2" s="2">
        <v>40</v>
      </c>
      <c r="D52" s="10"/>
      <c r="E52" s="10"/>
      <c r="F52" s="10"/>
      <c r="G52" s="10"/>
      <c r="H52" s="23"/>
      <c r="I52" s="11"/>
      <c r="J52" s="10"/>
      <c r="K52" s="10"/>
      <c r="L52" s="10"/>
      <c r="M52" s="11"/>
      <c r="N52" s="11"/>
      <c r="O52" s="11"/>
      <c r="P52" s="10"/>
    </row>
    <row r="53" spans="2:16">
      <c r="B5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3" s="2">
        <v>41</v>
      </c>
      <c r="D53" s="10"/>
      <c r="E53" s="10"/>
      <c r="F53" s="10"/>
      <c r="G53" s="10"/>
      <c r="H53" s="23"/>
      <c r="I53" s="11"/>
      <c r="J53" s="10"/>
      <c r="K53" s="10"/>
      <c r="L53" s="10"/>
      <c r="M53" s="11"/>
      <c r="N53" s="11"/>
      <c r="O53" s="11"/>
      <c r="P53" s="10"/>
    </row>
    <row r="54" spans="2:16">
      <c r="B5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4" s="2">
        <v>42</v>
      </c>
      <c r="D54" s="10"/>
      <c r="E54" s="10"/>
      <c r="F54" s="10"/>
      <c r="G54" s="10"/>
      <c r="H54" s="23"/>
      <c r="I54" s="11"/>
      <c r="J54" s="10"/>
      <c r="K54" s="10"/>
      <c r="L54" s="10"/>
      <c r="M54" s="11"/>
      <c r="N54" s="11"/>
      <c r="O54" s="11"/>
      <c r="P54" s="10"/>
    </row>
    <row r="55" spans="2:16">
      <c r="B5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5" s="2">
        <v>43</v>
      </c>
      <c r="D55" s="10"/>
      <c r="E55" s="10"/>
      <c r="F55" s="10"/>
      <c r="G55" s="10"/>
      <c r="H55" s="23"/>
      <c r="I55" s="11"/>
      <c r="J55" s="10"/>
      <c r="K55" s="10"/>
      <c r="L55" s="10"/>
      <c r="M55" s="11"/>
      <c r="N55" s="11"/>
      <c r="O55" s="11"/>
      <c r="P55" s="10"/>
    </row>
    <row r="56" spans="2:16">
      <c r="B5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6" s="2">
        <v>44</v>
      </c>
      <c r="D56" s="10"/>
      <c r="E56" s="10"/>
      <c r="F56" s="10"/>
      <c r="G56" s="10"/>
      <c r="H56" s="23"/>
      <c r="I56" s="11"/>
      <c r="J56" s="10"/>
      <c r="K56" s="10"/>
      <c r="L56" s="10"/>
      <c r="M56" s="11"/>
      <c r="N56" s="11"/>
      <c r="O56" s="11"/>
      <c r="P56" s="10"/>
    </row>
    <row r="57" spans="2:16">
      <c r="B5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7" s="2">
        <v>45</v>
      </c>
      <c r="D57" s="10"/>
      <c r="E57" s="10"/>
      <c r="F57" s="10"/>
      <c r="G57" s="10"/>
      <c r="H57" s="23"/>
      <c r="I57" s="11"/>
      <c r="J57" s="10"/>
      <c r="K57" s="10"/>
      <c r="L57" s="10"/>
      <c r="M57" s="11"/>
      <c r="N57" s="11"/>
      <c r="O57" s="11"/>
      <c r="P57" s="10"/>
    </row>
    <row r="58" spans="2:16">
      <c r="B5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8" s="2">
        <v>46</v>
      </c>
      <c r="D58" s="10"/>
      <c r="E58" s="10"/>
      <c r="F58" s="10"/>
      <c r="G58" s="10"/>
      <c r="H58" s="23"/>
      <c r="I58" s="11"/>
      <c r="J58" s="10"/>
      <c r="K58" s="10"/>
      <c r="L58" s="10"/>
      <c r="M58" s="11"/>
      <c r="N58" s="11"/>
      <c r="O58" s="11"/>
      <c r="P58" s="10"/>
    </row>
    <row r="59" spans="2:16">
      <c r="B5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9" s="2">
        <v>47</v>
      </c>
      <c r="D59" s="10"/>
      <c r="E59" s="10"/>
      <c r="F59" s="10"/>
      <c r="G59" s="10"/>
      <c r="H59" s="23"/>
      <c r="I59" s="11"/>
      <c r="J59" s="10"/>
      <c r="K59" s="10"/>
      <c r="L59" s="10"/>
      <c r="M59" s="11"/>
      <c r="N59" s="11"/>
      <c r="O59" s="11"/>
      <c r="P59" s="10"/>
    </row>
    <row r="60" spans="2:16">
      <c r="B6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0" s="2">
        <v>48</v>
      </c>
      <c r="D60" s="10"/>
      <c r="E60" s="10"/>
      <c r="F60" s="10"/>
      <c r="G60" s="10"/>
      <c r="H60" s="23"/>
      <c r="I60" s="11"/>
      <c r="J60" s="10"/>
      <c r="K60" s="10"/>
      <c r="L60" s="10"/>
      <c r="M60" s="11"/>
      <c r="N60" s="11"/>
      <c r="O60" s="11"/>
      <c r="P60" s="10"/>
    </row>
    <row r="61" spans="2:16">
      <c r="B6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1" s="2">
        <v>49</v>
      </c>
      <c r="D61" s="10"/>
      <c r="E61" s="10"/>
      <c r="F61" s="10"/>
      <c r="G61" s="10"/>
      <c r="H61" s="23"/>
      <c r="I61" s="11"/>
      <c r="J61" s="10"/>
      <c r="K61" s="10"/>
      <c r="L61" s="10"/>
      <c r="M61" s="11"/>
      <c r="N61" s="11"/>
      <c r="O61" s="11"/>
      <c r="P61" s="10"/>
    </row>
    <row r="62" spans="2:16">
      <c r="B6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Row],[Vaccination status (IJF protocol rules)]]="",FORM_GEN[[#This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2" s="2">
        <v>50</v>
      </c>
      <c r="D62" s="10"/>
      <c r="E62" s="10"/>
      <c r="F62" s="10"/>
      <c r="G62" s="10"/>
      <c r="H62" s="23"/>
      <c r="I62" s="11"/>
      <c r="J62" s="10"/>
      <c r="K62" s="10"/>
      <c r="L62" s="10"/>
      <c r="M62" s="11"/>
      <c r="N62" s="11"/>
      <c r="O62" s="11"/>
      <c r="P62" s="10"/>
    </row>
  </sheetData>
  <sheetProtection algorithmName="SHA-512" hashValue="KqQ+pvdzp0PLW1B28hO087okRj9KaBXZKJ70dm+KgqPexsRc5GBUxodxL7UhGf3pJOtX4ivXMkizjuFS3kUVHQ==" saltValue="6V+Haj2L+YOlPPGuuK+uHA==" spinCount="100000" sheet="1" objects="1" scenarios="1" formatCells="0"/>
  <mergeCells count="2">
    <mergeCell ref="B7:G10"/>
    <mergeCell ref="A1:P5"/>
  </mergeCells>
  <conditionalFormatting sqref="B13:B62">
    <cfRule type="containsText" dxfId="97" priority="6" operator="containsText" text="G">
      <formula>NOT(ISERROR(SEARCH("G",B13)))</formula>
    </cfRule>
    <cfRule type="containsText" dxfId="96" priority="7" operator="containsText" text="O">
      <formula>NOT(ISERROR(SEARCH("O",B13)))</formula>
    </cfRule>
    <cfRule type="containsText" dxfId="95" priority="8" operator="containsText" text="R">
      <formula>NOT(ISERROR(SEARCH("R",B13)))</formula>
    </cfRule>
    <cfRule type="containsText" dxfId="94" priority="9" operator="containsText" text="B">
      <formula>NOT(ISERROR(SEARCH("B",B13)))</formula>
    </cfRule>
  </conditionalFormatting>
  <conditionalFormatting sqref="M13:M62">
    <cfRule type="expression" dxfId="93" priority="5">
      <formula>$L13="No"</formula>
    </cfRule>
  </conditionalFormatting>
  <conditionalFormatting sqref="M13:M62">
    <cfRule type="expression" dxfId="92" priority="4">
      <formula>IF($O13="",0,IF($M13&gt;=$O13,1,0))=1</formula>
    </cfRule>
  </conditionalFormatting>
  <conditionalFormatting sqref="H13:H62">
    <cfRule type="expression" dxfId="91" priority="1">
      <formula>IF($G13="Competitor",0,IF(ISTEXT($G13),1,0))=1</formula>
    </cfRule>
  </conditionalFormatting>
  <dataValidations count="1">
    <dataValidation type="list" allowBlank="1" showInputMessage="1" showErrorMessage="1" sqref="K13:K62">
      <formula1>"Vaccinated,Non-vaccinated"</formula1>
    </dataValidation>
  </dataValidations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SET!$E$2:$E$3</xm:f>
          </x14:formula1>
          <xm:sqref>D13:D62</xm:sqref>
        </x14:dataValidation>
        <x14:dataValidation type="list" allowBlank="1" showInputMessage="1" showErrorMessage="1">
          <x14:formula1>
            <xm:f>SET!$K$2:$K$4</xm:f>
          </x14:formula1>
          <xm:sqref>N13:N62</xm:sqref>
        </x14:dataValidation>
        <x14:dataValidation type="list" allowBlank="1" showInputMessage="1" showErrorMessage="1">
          <x14:formula1>
            <xm:f>SET!$W$2:$W$4</xm:f>
          </x14:formula1>
          <xm:sqref>L13:L62</xm:sqref>
        </x14:dataValidation>
        <x14:dataValidation type="list" allowBlank="1" showInputMessage="1" showErrorMessage="1">
          <x14:formula1>
            <xm:f>SET!$O$2:$O$3</xm:f>
          </x14:formula1>
          <xm:sqref>M13:M62</xm:sqref>
        </x14:dataValidation>
        <x14:dataValidation type="list" allowBlank="1" showInputMessage="1" showErrorMessage="1">
          <x14:formula1>
            <xm:f>SET!$M$2:$M$3</xm:f>
          </x14:formula1>
          <xm:sqref>O13:O62</xm:sqref>
        </x14:dataValidation>
        <x14:dataValidation type="list" allowBlank="1" showInputMessage="1" showErrorMessage="1">
          <x14:formula1>
            <xm:f>SET!$I$2:$I$17</xm:f>
          </x14:formula1>
          <xm:sqref>H13:H62</xm:sqref>
        </x14:dataValidation>
        <x14:dataValidation type="list" allowBlank="1" showInputMessage="1" showErrorMessage="1">
          <x14:formula1>
            <xm:f>SET!$G$2:$G$20</xm:f>
          </x14:formula1>
          <xm:sqref>G13:G62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G65"/>
  <sheetViews>
    <sheetView showGridLines="0" topLeftCell="A8" zoomScaleNormal="100" workbookViewId="0">
      <selection activeCell="I13" sqref="I13"/>
    </sheetView>
  </sheetViews>
  <sheetFormatPr baseColWidth="10" defaultColWidth="11" defaultRowHeight="15.75"/>
  <cols>
    <col min="1" max="1" width="2.625" customWidth="1"/>
    <col min="5" max="5" width="13.125" customWidth="1"/>
    <col min="6" max="6" width="12.375" customWidth="1"/>
    <col min="7" max="7" width="15.875" bestFit="1" customWidth="1"/>
    <col min="8" max="8" width="18.625" bestFit="1" customWidth="1"/>
    <col min="9" max="9" width="30.375" bestFit="1" customWidth="1"/>
    <col min="10" max="11" width="26.5" customWidth="1"/>
    <col min="12" max="12" width="18.5" bestFit="1" customWidth="1"/>
    <col min="13" max="16" width="17.5" bestFit="1" customWidth="1"/>
    <col min="17" max="17" width="37.125" customWidth="1"/>
    <col min="18" max="19" width="19.625" hidden="1" customWidth="1"/>
    <col min="20" max="24" width="11.625" hidden="1" customWidth="1"/>
    <col min="25" max="25" width="11" hidden="1" customWidth="1"/>
    <col min="26" max="30" width="11.875" hidden="1" customWidth="1"/>
    <col min="31" max="33" width="11" hidden="1" customWidth="1"/>
    <col min="34" max="40" width="11" customWidth="1"/>
  </cols>
  <sheetData>
    <row r="1" spans="1:31" ht="15.95" customHeight="1">
      <c r="A1" s="59" t="s">
        <v>584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31" ht="15.9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31" ht="39.950000000000003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31" ht="15.9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3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7" spans="1:31" ht="15.95" customHeight="1">
      <c r="B7" s="46" t="s">
        <v>472</v>
      </c>
      <c r="C7" s="46"/>
      <c r="D7" s="46"/>
      <c r="E7" s="46"/>
      <c r="F7" s="46"/>
      <c r="G7" s="46"/>
    </row>
    <row r="8" spans="1:31">
      <c r="B8" s="46"/>
      <c r="C8" s="46"/>
      <c r="D8" s="46"/>
      <c r="E8" s="46"/>
      <c r="F8" s="46"/>
      <c r="G8" s="46"/>
    </row>
    <row r="9" spans="1:31">
      <c r="B9" s="46"/>
      <c r="C9" s="46"/>
      <c r="D9" s="46"/>
      <c r="E9" s="46"/>
      <c r="F9" s="46"/>
      <c r="G9" s="46"/>
    </row>
    <row r="10" spans="1:31">
      <c r="B10" s="46"/>
      <c r="C10" s="46"/>
      <c r="D10" s="46"/>
      <c r="E10" s="46"/>
      <c r="F10" s="46"/>
      <c r="G10" s="46"/>
    </row>
    <row r="12" spans="1:31" ht="54" customHeight="1">
      <c r="B12" s="9" t="s">
        <v>473</v>
      </c>
      <c r="C12" s="9" t="s">
        <v>474</v>
      </c>
      <c r="D12" s="9" t="s">
        <v>2</v>
      </c>
      <c r="E12" s="9" t="s">
        <v>475</v>
      </c>
      <c r="F12" s="9" t="s">
        <v>485</v>
      </c>
      <c r="G12" s="9" t="s">
        <v>482</v>
      </c>
      <c r="H12" s="9" t="s">
        <v>483</v>
      </c>
      <c r="I12" s="12" t="s">
        <v>486</v>
      </c>
      <c r="J12" s="12" t="s">
        <v>487</v>
      </c>
      <c r="K12" s="12" t="s">
        <v>586</v>
      </c>
      <c r="L12" s="12" t="s">
        <v>564</v>
      </c>
      <c r="M12" s="12" t="s">
        <v>565</v>
      </c>
      <c r="N12" s="12" t="s">
        <v>566</v>
      </c>
      <c r="O12" s="12" t="s">
        <v>567</v>
      </c>
      <c r="P12" s="12" t="s">
        <v>568</v>
      </c>
      <c r="Q12" s="9" t="s">
        <v>488</v>
      </c>
      <c r="R12" s="9" t="s">
        <v>489</v>
      </c>
      <c r="S12" s="9" t="s">
        <v>490</v>
      </c>
      <c r="T12" s="14"/>
      <c r="U12" s="8">
        <v>44874</v>
      </c>
      <c r="V12" s="8" t="s">
        <v>571</v>
      </c>
      <c r="W12" s="8">
        <v>44876</v>
      </c>
      <c r="X12" s="8">
        <v>44877</v>
      </c>
      <c r="Y12" s="8">
        <v>44878</v>
      </c>
      <c r="AA12" s="8">
        <v>44874</v>
      </c>
      <c r="AB12" s="8" t="s">
        <v>571</v>
      </c>
      <c r="AC12" s="8">
        <v>44876</v>
      </c>
      <c r="AD12" s="8">
        <v>44877</v>
      </c>
      <c r="AE12" s="8">
        <v>44878</v>
      </c>
    </row>
    <row r="13" spans="1:31">
      <c r="B1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]]=""),"O",IF(COUNTIF(AA13:AE13,"ND")&gt;0.5,"R",IF(COUNTIF(FORM_COMP[[#This Row],[09/11/2022]:[13/11/2022]],"")=COUNTIF(U13:Y13,"NO"),"G","R")))))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3" t="str">
        <f>IF(FORM_GEN[[#This Row],[Departure date]]="","",FORM_GEN[[#This Row],[Departure date]])</f>
        <v/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t="str">
        <f>IF(FORM_COMP[[#This Row],[Arrival date]]="","",IF(AND(FORM_COMP[[#This Row],[Arrival date]]&lt;=DATE(2022,11,9),FORM_COMP[[#This Row],[Departure date]]&gt;DATE(2022,11,9)),"YES","NO"))</f>
        <v/>
      </c>
      <c r="V13" t="str">
        <f>IF(FORM_COMP[[#This Row],[Arrival date]]="","",IF(AND(FORM_COMP[[#This Row],[Arrival date]]&lt;=DATE(2022,11,10),FORM_COMP[[#This Row],[Departure date]]&gt;DATE(2022,11,10)),"YES","NO"))</f>
        <v/>
      </c>
      <c r="W13" t="str">
        <f>IF(FORM_COMP[[#This Row],[Arrival date]]="","",IF(AND(FORM_COMP[[#This Row],[Arrival date]]&lt;=DATE(2022,11,11),FORM_COMP[[#This Row],[Departure date]]&gt;DATE(2022,11,11)),"YES","NO"))</f>
        <v/>
      </c>
      <c r="X13" t="str">
        <f>IF(FORM_COMP[[#This Row],[Arrival date]]="","",IF(AND(FORM_COMP[[#This Row],[Arrival date]]&lt;=DATE(2022,11,12),FORM_COMP[[#This Row],[Departure date]]&gt;DATE(2022,11,12)),"YES","NO"))</f>
        <v/>
      </c>
      <c r="Y13" t="str">
        <f>IF(FORM_COMP[[#This Row],[Arrival date]]="","",IF(AND(FORM_COMP[[#This Row],[Arrival date]]&lt;=DATE(2022,11,13),FORM_COMP[[#This Row],[Departure date]]&gt;DATE(2022,11,13)),"YES","NO"))</f>
        <v/>
      </c>
      <c r="AA13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3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3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3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3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14" spans="1:31">
      <c r="B1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]]=""),"O",IF(COUNTIF(AA14:AE14,"ND")&gt;0.5,"R",IF(COUNTIF(FORM_COMP[[#This Row],[09/11/2022]:[13/11/2022]],"")=COUNTIF(U14:Y14,"NO"),"G","R")))))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3" t="str">
        <f>IF(FORM_GEN[[#This Row],[Departure date]]="","",FORM_GEN[[#This Row],[Departure date]])</f>
        <v/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t="str">
        <f>IF(FORM_COMP[[#This Row],[Arrival date]]="","",IF(AND(FORM_COMP[[#This Row],[Arrival date]]&lt;=DATE(2022,11,9),FORM_COMP[[#This Row],[Departure date]]&gt;DATE(2022,11,9)),"YES","NO"))</f>
        <v/>
      </c>
      <c r="V14" t="str">
        <f>IF(FORM_COMP[[#This Row],[Arrival date]]="","",IF(AND(FORM_COMP[[#This Row],[Arrival date]]&lt;=DATE(2022,11,10),FORM_COMP[[#This Row],[Departure date]]&gt;DATE(2022,11,10)),"YES","NO"))</f>
        <v/>
      </c>
      <c r="W14" t="str">
        <f>IF(FORM_COMP[[#This Row],[Arrival date]]="","",IF(AND(FORM_COMP[[#This Row],[Arrival date]]&lt;=DATE(2022,11,11),FORM_COMP[[#This Row],[Departure date]]&gt;DATE(2022,11,11)),"YES","NO"))</f>
        <v/>
      </c>
      <c r="X14" t="str">
        <f>IF(FORM_COMP[[#This Row],[Arrival date]]="","",IF(AND(FORM_COMP[[#This Row],[Arrival date]]&lt;=DATE(2022,11,12),FORM_COMP[[#This Row],[Departure date]]&gt;DATE(2022,11,12)),"YES","NO"))</f>
        <v/>
      </c>
      <c r="Y14" t="str">
        <f>IF(FORM_COMP[[#This Row],[Arrival date]]="","",IF(AND(FORM_COMP[[#This Row],[Arrival date]]&lt;=DATE(2022,11,13),FORM_COMP[[#This Row],[Departure date]]&gt;DATE(2022,11,13)),"YES","NO"))</f>
        <v/>
      </c>
      <c r="AA14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4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4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4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4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15" spans="1:31">
      <c r="B1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]]=""),"O",IF(COUNTIF(AA15:AE15,"ND")&gt;0.5,"R",IF(COUNTIF(FORM_COMP[[#This Row],[09/11/2022]:[13/11/2022]],"")=COUNTIF(U15:Y15,"NO"),"G","R")))))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3" t="str">
        <f>IF(FORM_GEN[[#This Row],[Departure date]]="","",FORM_GEN[[#This Row],[Departure date]])</f>
        <v/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4"/>
      <c r="U15" t="str">
        <f>IF(FORM_COMP[[#This Row],[Arrival date]]="","",IF(AND(FORM_COMP[[#This Row],[Arrival date]]&lt;=DATE(2022,11,9),FORM_COMP[[#This Row],[Departure date]]&gt;DATE(2022,11,9)),"YES","NO"))</f>
        <v/>
      </c>
      <c r="V15" t="str">
        <f>IF(FORM_COMP[[#This Row],[Arrival date]]="","",IF(AND(FORM_COMP[[#This Row],[Arrival date]]&lt;=DATE(2022,11,10),FORM_COMP[[#This Row],[Departure date]]&gt;DATE(2022,11,10)),"YES","NO"))</f>
        <v/>
      </c>
      <c r="W15" t="str">
        <f>IF(FORM_COMP[[#This Row],[Arrival date]]="","",IF(AND(FORM_COMP[[#This Row],[Arrival date]]&lt;=DATE(2022,11,11),FORM_COMP[[#This Row],[Departure date]]&gt;DATE(2022,11,11)),"YES","NO"))</f>
        <v/>
      </c>
      <c r="X15" t="str">
        <f>IF(FORM_COMP[[#This Row],[Arrival date]]="","",IF(AND(FORM_COMP[[#This Row],[Arrival date]]&lt;=DATE(2022,11,12),FORM_COMP[[#This Row],[Departure date]]&gt;DATE(2022,11,12)),"YES","NO"))</f>
        <v/>
      </c>
      <c r="Y15" t="str">
        <f>IF(FORM_COMP[[#This Row],[Arrival date]]="","",IF(AND(FORM_COMP[[#This Row],[Arrival date]]&lt;=DATE(2022,11,13),FORM_COMP[[#This Row],[Departure date]]&gt;DATE(2022,11,13)),"YES","NO"))</f>
        <v/>
      </c>
      <c r="AA15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5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5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5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5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16" spans="1:31">
      <c r="B1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]]=""),"O",IF(COUNTIF(AA16:AE16,"ND")&gt;0.5,"R",IF(COUNTIF(FORM_COMP[[#This Row],[09/11/2022]:[13/11/2022]],"")=COUNTIF(U16:Y16,"NO"),"G","R")))))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3" t="str">
        <f>IF(FORM_GEN[[#This Row],[Departure date]]="","",FORM_GEN[[#This Row],[Departure date]])</f>
        <v/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t="str">
        <f>IF(FORM_COMP[[#This Row],[Arrival date]]="","",IF(AND(FORM_COMP[[#This Row],[Arrival date]]&lt;=DATE(2022,11,9),FORM_COMP[[#This Row],[Departure date]]&gt;DATE(2022,11,9)),"YES","NO"))</f>
        <v/>
      </c>
      <c r="V16" t="str">
        <f>IF(FORM_COMP[[#This Row],[Arrival date]]="","",IF(AND(FORM_COMP[[#This Row],[Arrival date]]&lt;=DATE(2022,11,10),FORM_COMP[[#This Row],[Departure date]]&gt;DATE(2022,11,10)),"YES","NO"))</f>
        <v/>
      </c>
      <c r="W16" t="str">
        <f>IF(FORM_COMP[[#This Row],[Arrival date]]="","",IF(AND(FORM_COMP[[#This Row],[Arrival date]]&lt;=DATE(2022,11,11),FORM_COMP[[#This Row],[Departure date]]&gt;DATE(2022,11,11)),"YES","NO"))</f>
        <v/>
      </c>
      <c r="X16" t="str">
        <f>IF(FORM_COMP[[#This Row],[Arrival date]]="","",IF(AND(FORM_COMP[[#This Row],[Arrival date]]&lt;=DATE(2022,11,12),FORM_COMP[[#This Row],[Departure date]]&gt;DATE(2022,11,12)),"YES","NO"))</f>
        <v/>
      </c>
      <c r="Y16" t="str">
        <f>IF(FORM_COMP[[#This Row],[Arrival date]]="","",IF(AND(FORM_COMP[[#This Row],[Arrival date]]&lt;=DATE(2022,11,13),FORM_COMP[[#This Row],[Departure date]]&gt;DATE(2022,11,13)),"YES","NO"))</f>
        <v/>
      </c>
      <c r="AA16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6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6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6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6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17" spans="2:31">
      <c r="B1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]]=""),"O",IF(COUNTIF(AA17:AE17,"ND")&gt;0.5,"R",IF(COUNTIF(FORM_COMP[[#This Row],[09/11/2022]:[13/11/2022]],"")=COUNTIF(U17:Y17,"NO"),"G","R")))))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3" t="str">
        <f>IF(FORM_GEN[[#This Row],[Departure date]]="","",FORM_GEN[[#This Row],[Departure date]])</f>
        <v/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t="str">
        <f>IF(FORM_COMP[[#This Row],[Arrival date]]="","",IF(AND(FORM_COMP[[#This Row],[Arrival date]]&lt;=DATE(2022,11,9),FORM_COMP[[#This Row],[Departure date]]&gt;DATE(2022,11,9)),"YES","NO"))</f>
        <v/>
      </c>
      <c r="V17" t="str">
        <f>IF(FORM_COMP[[#This Row],[Arrival date]]="","",IF(AND(FORM_COMP[[#This Row],[Arrival date]]&lt;=DATE(2022,11,10),FORM_COMP[[#This Row],[Departure date]]&gt;DATE(2022,11,10)),"YES","NO"))</f>
        <v/>
      </c>
      <c r="W17" t="str">
        <f>IF(FORM_COMP[[#This Row],[Arrival date]]="","",IF(AND(FORM_COMP[[#This Row],[Arrival date]]&lt;=DATE(2022,11,11),FORM_COMP[[#This Row],[Departure date]]&gt;DATE(2022,11,11)),"YES","NO"))</f>
        <v/>
      </c>
      <c r="X17" t="str">
        <f>IF(FORM_COMP[[#This Row],[Arrival date]]="","",IF(AND(FORM_COMP[[#This Row],[Arrival date]]&lt;=DATE(2022,11,12),FORM_COMP[[#This Row],[Departure date]]&gt;DATE(2022,11,12)),"YES","NO"))</f>
        <v/>
      </c>
      <c r="Y17" t="str">
        <f>IF(FORM_COMP[[#This Row],[Arrival date]]="","",IF(AND(FORM_COMP[[#This Row],[Arrival date]]&lt;=DATE(2022,11,13),FORM_COMP[[#This Row],[Departure date]]&gt;DATE(2022,11,13)),"YES","NO"))</f>
        <v/>
      </c>
      <c r="AA17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7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7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7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7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18" spans="2:31">
      <c r="B1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]]=""),"O",IF(COUNTIF(AA18:AE18,"ND")&gt;0.5,"R",IF(COUNTIF(FORM_COMP[[#This Row],[09/11/2022]:[13/11/2022]],"")=COUNTIF(U18:Y18,"NO"),"G","R")))))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3" t="str">
        <f>IF(FORM_GEN[[#This Row],[Departure date]]="","",FORM_GEN[[#This Row],[Departure date]])</f>
        <v/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t="str">
        <f>IF(FORM_COMP[[#This Row],[Arrival date]]="","",IF(AND(FORM_COMP[[#This Row],[Arrival date]]&lt;=DATE(2022,11,9),FORM_COMP[[#This Row],[Departure date]]&gt;DATE(2022,11,9)),"YES","NO"))</f>
        <v/>
      </c>
      <c r="V18" t="str">
        <f>IF(FORM_COMP[[#This Row],[Arrival date]]="","",IF(AND(FORM_COMP[[#This Row],[Arrival date]]&lt;=DATE(2022,11,10),FORM_COMP[[#This Row],[Departure date]]&gt;DATE(2022,11,10)),"YES","NO"))</f>
        <v/>
      </c>
      <c r="W18" t="str">
        <f>IF(FORM_COMP[[#This Row],[Arrival date]]="","",IF(AND(FORM_COMP[[#This Row],[Arrival date]]&lt;=DATE(2022,11,11),FORM_COMP[[#This Row],[Departure date]]&gt;DATE(2022,11,11)),"YES","NO"))</f>
        <v/>
      </c>
      <c r="X18" t="str">
        <f>IF(FORM_COMP[[#This Row],[Arrival date]]="","",IF(AND(FORM_COMP[[#This Row],[Arrival date]]&lt;=DATE(2022,11,12),FORM_COMP[[#This Row],[Departure date]]&gt;DATE(2022,11,12)),"YES","NO"))</f>
        <v/>
      </c>
      <c r="Y18" t="str">
        <f>IF(FORM_COMP[[#This Row],[Arrival date]]="","",IF(AND(FORM_COMP[[#This Row],[Arrival date]]&lt;=DATE(2022,11,13),FORM_COMP[[#This Row],[Departure date]]&gt;DATE(2022,11,13)),"YES","NO"))</f>
        <v/>
      </c>
      <c r="AA18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8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8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8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8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19" spans="2:31">
      <c r="B1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]]=""),"O",IF(COUNTIF(AA19:AE19,"ND")&gt;0.5,"R",IF(COUNTIF(FORM_COMP[[#This Row],[09/11/2022]:[13/11/2022]],"")=COUNTIF(U19:Y19,"NO"),"G","R")))))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3" t="str">
        <f>IF(FORM_GEN[[#This Row],[Departure date]]="","",FORM_GEN[[#This Row],[Departure date]])</f>
        <v/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t="str">
        <f>IF(FORM_COMP[[#This Row],[Arrival date]]="","",IF(AND(FORM_COMP[[#This Row],[Arrival date]]&lt;=DATE(2022,11,9),FORM_COMP[[#This Row],[Departure date]]&gt;DATE(2022,11,9)),"YES","NO"))</f>
        <v/>
      </c>
      <c r="V19" t="str">
        <f>IF(FORM_COMP[[#This Row],[Arrival date]]="","",IF(AND(FORM_COMP[[#This Row],[Arrival date]]&lt;=DATE(2022,11,10),FORM_COMP[[#This Row],[Departure date]]&gt;DATE(2022,11,10)),"YES","NO"))</f>
        <v/>
      </c>
      <c r="W19" t="str">
        <f>IF(FORM_COMP[[#This Row],[Arrival date]]="","",IF(AND(FORM_COMP[[#This Row],[Arrival date]]&lt;=DATE(2022,11,11),FORM_COMP[[#This Row],[Departure date]]&gt;DATE(2022,11,11)),"YES","NO"))</f>
        <v/>
      </c>
      <c r="X19" t="str">
        <f>IF(FORM_COMP[[#This Row],[Arrival date]]="","",IF(AND(FORM_COMP[[#This Row],[Arrival date]]&lt;=DATE(2022,11,12),FORM_COMP[[#This Row],[Departure date]]&gt;DATE(2022,11,12)),"YES","NO"))</f>
        <v/>
      </c>
      <c r="Y19" t="str">
        <f>IF(FORM_COMP[[#This Row],[Arrival date]]="","",IF(AND(FORM_COMP[[#This Row],[Arrival date]]&lt;=DATE(2022,11,13),FORM_COMP[[#This Row],[Departure date]]&gt;DATE(2022,11,13)),"YES","NO"))</f>
        <v/>
      </c>
      <c r="AA19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19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19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19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19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0" spans="2:31">
      <c r="B2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]]=""),"O",IF(COUNTIF(AA20:AE20,"ND")&gt;0.5,"R",IF(COUNTIF(FORM_COMP[[#This Row],[09/11/2022]:[13/11/2022]],"")=COUNTIF(U20:Y20,"NO"),"G","R")))))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3" t="str">
        <f>IF(FORM_GEN[[#This Row],[Departure date]]="","",FORM_GEN[[#This Row],[Departure date]])</f>
        <v/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t="str">
        <f>IF(FORM_COMP[[#This Row],[Arrival date]]="","",IF(AND(FORM_COMP[[#This Row],[Arrival date]]&lt;=DATE(2022,11,9),FORM_COMP[[#This Row],[Departure date]]&gt;DATE(2022,11,9)),"YES","NO"))</f>
        <v/>
      </c>
      <c r="V20" t="str">
        <f>IF(FORM_COMP[[#This Row],[Arrival date]]="","",IF(AND(FORM_COMP[[#This Row],[Arrival date]]&lt;=DATE(2022,11,10),FORM_COMP[[#This Row],[Departure date]]&gt;DATE(2022,11,10)),"YES","NO"))</f>
        <v/>
      </c>
      <c r="W20" t="str">
        <f>IF(FORM_COMP[[#This Row],[Arrival date]]="","",IF(AND(FORM_COMP[[#This Row],[Arrival date]]&lt;=DATE(2022,11,11),FORM_COMP[[#This Row],[Departure date]]&gt;DATE(2022,11,11)),"YES","NO"))</f>
        <v/>
      </c>
      <c r="X20" t="str">
        <f>IF(FORM_COMP[[#This Row],[Arrival date]]="","",IF(AND(FORM_COMP[[#This Row],[Arrival date]]&lt;=DATE(2022,11,12),FORM_COMP[[#This Row],[Departure date]]&gt;DATE(2022,11,12)),"YES","NO"))</f>
        <v/>
      </c>
      <c r="Y20" t="str">
        <f>IF(FORM_COMP[[#This Row],[Arrival date]]="","",IF(AND(FORM_COMP[[#This Row],[Arrival date]]&lt;=DATE(2022,11,13),FORM_COMP[[#This Row],[Departure date]]&gt;DATE(2022,11,13)),"YES","NO"))</f>
        <v/>
      </c>
      <c r="AA20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0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0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0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0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1" spans="2:31">
      <c r="B2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]]=""),"O",IF(COUNTIF(AA21:AE21,"ND")&gt;0.5,"R",IF(COUNTIF(FORM_COMP[[#This Row],[09/11/2022]:[13/11/2022]],"")=COUNTIF(U21:Y21,"NO"),"G","R")))))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3" t="str">
        <f>IF(FORM_GEN[[#This Row],[Departure date]]="","",FORM_GEN[[#This Row],[Departure date]])</f>
        <v/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t="str">
        <f>IF(FORM_COMP[[#This Row],[Arrival date]]="","",IF(AND(FORM_COMP[[#This Row],[Arrival date]]&lt;=DATE(2022,11,9),FORM_COMP[[#This Row],[Departure date]]&gt;DATE(2022,11,9)),"YES","NO"))</f>
        <v/>
      </c>
      <c r="V21" t="str">
        <f>IF(FORM_COMP[[#This Row],[Arrival date]]="","",IF(AND(FORM_COMP[[#This Row],[Arrival date]]&lt;=DATE(2022,11,10),FORM_COMP[[#This Row],[Departure date]]&gt;DATE(2022,11,10)),"YES","NO"))</f>
        <v/>
      </c>
      <c r="W21" t="str">
        <f>IF(FORM_COMP[[#This Row],[Arrival date]]="","",IF(AND(FORM_COMP[[#This Row],[Arrival date]]&lt;=DATE(2022,11,11),FORM_COMP[[#This Row],[Departure date]]&gt;DATE(2022,11,11)),"YES","NO"))</f>
        <v/>
      </c>
      <c r="X21" t="str">
        <f>IF(FORM_COMP[[#This Row],[Arrival date]]="","",IF(AND(FORM_COMP[[#This Row],[Arrival date]]&lt;=DATE(2022,11,12),FORM_COMP[[#This Row],[Departure date]]&gt;DATE(2022,11,12)),"YES","NO"))</f>
        <v/>
      </c>
      <c r="Y21" t="str">
        <f>IF(FORM_COMP[[#This Row],[Arrival date]]="","",IF(AND(FORM_COMP[[#This Row],[Arrival date]]&lt;=DATE(2022,11,13),FORM_COMP[[#This Row],[Departure date]]&gt;DATE(2022,11,13)),"YES","NO"))</f>
        <v/>
      </c>
      <c r="AA21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1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1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1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1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2" spans="2:31">
      <c r="B2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]]=""),"O",IF(COUNTIF(AA22:AE22,"ND")&gt;0.5,"R",IF(COUNTIF(FORM_COMP[[#This Row],[09/11/2022]:[13/11/2022]],"")=COUNTIF(U22:Y22,"NO"),"G","R")))))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3" t="str">
        <f>IF(FORM_GEN[[#This Row],[Departure date]]="","",FORM_GEN[[#This Row],[Departure date]])</f>
        <v/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t="str">
        <f>IF(FORM_COMP[[#This Row],[Arrival date]]="","",IF(AND(FORM_COMP[[#This Row],[Arrival date]]&lt;=DATE(2022,11,9),FORM_COMP[[#This Row],[Departure date]]&gt;DATE(2022,11,9)),"YES","NO"))</f>
        <v/>
      </c>
      <c r="V22" t="str">
        <f>IF(FORM_COMP[[#This Row],[Arrival date]]="","",IF(AND(FORM_COMP[[#This Row],[Arrival date]]&lt;=DATE(2022,11,10),FORM_COMP[[#This Row],[Departure date]]&gt;DATE(2022,11,10)),"YES","NO"))</f>
        <v/>
      </c>
      <c r="W22" t="str">
        <f>IF(FORM_COMP[[#This Row],[Arrival date]]="","",IF(AND(FORM_COMP[[#This Row],[Arrival date]]&lt;=DATE(2022,11,11),FORM_COMP[[#This Row],[Departure date]]&gt;DATE(2022,11,11)),"YES","NO"))</f>
        <v/>
      </c>
      <c r="X22" t="str">
        <f>IF(FORM_COMP[[#This Row],[Arrival date]]="","",IF(AND(FORM_COMP[[#This Row],[Arrival date]]&lt;=DATE(2022,11,12),FORM_COMP[[#This Row],[Departure date]]&gt;DATE(2022,11,12)),"YES","NO"))</f>
        <v/>
      </c>
      <c r="Y22" t="str">
        <f>IF(FORM_COMP[[#This Row],[Arrival date]]="","",IF(AND(FORM_COMP[[#This Row],[Arrival date]]&lt;=DATE(2022,11,13),FORM_COMP[[#This Row],[Departure date]]&gt;DATE(2022,11,13)),"YES","NO"))</f>
        <v/>
      </c>
      <c r="AA22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2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2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2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2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3" spans="2:31">
      <c r="B2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]]=""),"O",IF(COUNTIF(AA23:AE23,"ND")&gt;0.5,"R",IF(COUNTIF(FORM_COMP[[#This Row],[09/11/2022]:[13/11/2022]],"")=COUNTIF(U23:Y23,"NO"),"G","R")))))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3" t="str">
        <f>IF(FORM_GEN[[#This Row],[Departure date]]="","",FORM_GEN[[#This Row],[Departure date]])</f>
        <v/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t="str">
        <f>IF(FORM_COMP[[#This Row],[Arrival date]]="","",IF(AND(FORM_COMP[[#This Row],[Arrival date]]&lt;=DATE(2022,11,9),FORM_COMP[[#This Row],[Departure date]]&gt;DATE(2022,11,9)),"YES","NO"))</f>
        <v/>
      </c>
      <c r="V23" t="str">
        <f>IF(FORM_COMP[[#This Row],[Arrival date]]="","",IF(AND(FORM_COMP[[#This Row],[Arrival date]]&lt;=DATE(2022,11,10),FORM_COMP[[#This Row],[Departure date]]&gt;DATE(2022,11,10)),"YES","NO"))</f>
        <v/>
      </c>
      <c r="W23" t="str">
        <f>IF(FORM_COMP[[#This Row],[Arrival date]]="","",IF(AND(FORM_COMP[[#This Row],[Arrival date]]&lt;=DATE(2022,11,11),FORM_COMP[[#This Row],[Departure date]]&gt;DATE(2022,11,11)),"YES","NO"))</f>
        <v/>
      </c>
      <c r="X23" t="str">
        <f>IF(FORM_COMP[[#This Row],[Arrival date]]="","",IF(AND(FORM_COMP[[#This Row],[Arrival date]]&lt;=DATE(2022,11,12),FORM_COMP[[#This Row],[Departure date]]&gt;DATE(2022,11,12)),"YES","NO"))</f>
        <v/>
      </c>
      <c r="Y23" t="str">
        <f>IF(FORM_COMP[[#This Row],[Arrival date]]="","",IF(AND(FORM_COMP[[#This Row],[Arrival date]]&lt;=DATE(2022,11,13),FORM_COMP[[#This Row],[Departure date]]&gt;DATE(2022,11,13)),"YES","NO"))</f>
        <v/>
      </c>
      <c r="AA23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3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3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3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3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4" spans="2:31">
      <c r="B2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]]=""),"O",IF(COUNTIF(AA24:AE24,"ND")&gt;0.5,"R",IF(COUNTIF(FORM_COMP[[#This Row],[09/11/2022]:[13/11/2022]],"")=COUNTIF(U24:Y24,"NO"),"G","R")))))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3" t="str">
        <f>IF(FORM_GEN[[#This Row],[Departure date]]="","",FORM_GEN[[#This Row],[Departure date]])</f>
        <v/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t="str">
        <f>IF(FORM_COMP[[#This Row],[Arrival date]]="","",IF(AND(FORM_COMP[[#This Row],[Arrival date]]&lt;=DATE(2022,11,9),FORM_COMP[[#This Row],[Departure date]]&gt;DATE(2022,11,9)),"YES","NO"))</f>
        <v/>
      </c>
      <c r="V24" t="str">
        <f>IF(FORM_COMP[[#This Row],[Arrival date]]="","",IF(AND(FORM_COMP[[#This Row],[Arrival date]]&lt;=DATE(2022,11,10),FORM_COMP[[#This Row],[Departure date]]&gt;DATE(2022,11,10)),"YES","NO"))</f>
        <v/>
      </c>
      <c r="W24" t="str">
        <f>IF(FORM_COMP[[#This Row],[Arrival date]]="","",IF(AND(FORM_COMP[[#This Row],[Arrival date]]&lt;=DATE(2022,11,11),FORM_COMP[[#This Row],[Departure date]]&gt;DATE(2022,11,11)),"YES","NO"))</f>
        <v/>
      </c>
      <c r="X24" t="str">
        <f>IF(FORM_COMP[[#This Row],[Arrival date]]="","",IF(AND(FORM_COMP[[#This Row],[Arrival date]]&lt;=DATE(2022,11,12),FORM_COMP[[#This Row],[Departure date]]&gt;DATE(2022,11,12)),"YES","NO"))</f>
        <v/>
      </c>
      <c r="Y24" t="str">
        <f>IF(FORM_COMP[[#This Row],[Arrival date]]="","",IF(AND(FORM_COMP[[#This Row],[Arrival date]]&lt;=DATE(2022,11,13),FORM_COMP[[#This Row],[Departure date]]&gt;DATE(2022,11,13)),"YES","NO"))</f>
        <v/>
      </c>
      <c r="AA24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4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4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4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4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5" spans="2:31">
      <c r="B2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]]=""),"O",IF(COUNTIF(AA25:AE25,"ND")&gt;0.5,"R",IF(COUNTIF(FORM_COMP[[#This Row],[09/11/2022]:[13/11/2022]],"")=COUNTIF(U25:Y25,"NO"),"G","R")))))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3" t="str">
        <f>IF(FORM_GEN[[#This Row],[Departure date]]="","",FORM_GEN[[#This Row],[Departure date]])</f>
        <v/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t="str">
        <f>IF(FORM_COMP[[#This Row],[Arrival date]]="","",IF(AND(FORM_COMP[[#This Row],[Arrival date]]&lt;=DATE(2022,11,9),FORM_COMP[[#This Row],[Departure date]]&gt;DATE(2022,11,9)),"YES","NO"))</f>
        <v/>
      </c>
      <c r="V25" t="str">
        <f>IF(FORM_COMP[[#This Row],[Arrival date]]="","",IF(AND(FORM_COMP[[#This Row],[Arrival date]]&lt;=DATE(2022,11,10),FORM_COMP[[#This Row],[Departure date]]&gt;DATE(2022,11,10)),"YES","NO"))</f>
        <v/>
      </c>
      <c r="W25" t="str">
        <f>IF(FORM_COMP[[#This Row],[Arrival date]]="","",IF(AND(FORM_COMP[[#This Row],[Arrival date]]&lt;=DATE(2022,11,11),FORM_COMP[[#This Row],[Departure date]]&gt;DATE(2022,11,11)),"YES","NO"))</f>
        <v/>
      </c>
      <c r="X25" t="str">
        <f>IF(FORM_COMP[[#This Row],[Arrival date]]="","",IF(AND(FORM_COMP[[#This Row],[Arrival date]]&lt;=DATE(2022,11,12),FORM_COMP[[#This Row],[Departure date]]&gt;DATE(2022,11,12)),"YES","NO"))</f>
        <v/>
      </c>
      <c r="Y25" t="str">
        <f>IF(FORM_COMP[[#This Row],[Arrival date]]="","",IF(AND(FORM_COMP[[#This Row],[Arrival date]]&lt;=DATE(2022,11,13),FORM_COMP[[#This Row],[Departure date]]&gt;DATE(2022,11,13)),"YES","NO"))</f>
        <v/>
      </c>
      <c r="AA25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5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5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5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5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6" spans="2:31">
      <c r="B2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]]=""),"O",IF(COUNTIF(AA26:AE26,"ND")&gt;0.5,"R",IF(COUNTIF(FORM_COMP[[#This Row],[09/11/2022]:[13/11/2022]],"")=COUNTIF(U26:Y26,"NO"),"G","R")))))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3" t="str">
        <f>IF(FORM_GEN[[#This Row],[Departure date]]="","",FORM_GEN[[#This Row],[Departure date]])</f>
        <v/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t="str">
        <f>IF(FORM_COMP[[#This Row],[Arrival date]]="","",IF(AND(FORM_COMP[[#This Row],[Arrival date]]&lt;=DATE(2022,11,9),FORM_COMP[[#This Row],[Departure date]]&gt;DATE(2022,11,9)),"YES","NO"))</f>
        <v/>
      </c>
      <c r="V26" t="str">
        <f>IF(FORM_COMP[[#This Row],[Arrival date]]="","",IF(AND(FORM_COMP[[#This Row],[Arrival date]]&lt;=DATE(2022,11,10),FORM_COMP[[#This Row],[Departure date]]&gt;DATE(2022,11,10)),"YES","NO"))</f>
        <v/>
      </c>
      <c r="W26" t="str">
        <f>IF(FORM_COMP[[#This Row],[Arrival date]]="","",IF(AND(FORM_COMP[[#This Row],[Arrival date]]&lt;=DATE(2022,11,11),FORM_COMP[[#This Row],[Departure date]]&gt;DATE(2022,11,11)),"YES","NO"))</f>
        <v/>
      </c>
      <c r="X26" t="str">
        <f>IF(FORM_COMP[[#This Row],[Arrival date]]="","",IF(AND(FORM_COMP[[#This Row],[Arrival date]]&lt;=DATE(2022,11,12),FORM_COMP[[#This Row],[Departure date]]&gt;DATE(2022,11,12)),"YES","NO"))</f>
        <v/>
      </c>
      <c r="Y26" t="str">
        <f>IF(FORM_COMP[[#This Row],[Arrival date]]="","",IF(AND(FORM_COMP[[#This Row],[Arrival date]]&lt;=DATE(2022,11,13),FORM_COMP[[#This Row],[Departure date]]&gt;DATE(2022,11,13)),"YES","NO"))</f>
        <v/>
      </c>
      <c r="AA26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6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6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6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6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7" spans="2:31">
      <c r="B2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]]=""),"O",IF(COUNTIF(AA27:AE27,"ND")&gt;0.5,"R",IF(COUNTIF(FORM_COMP[[#This Row],[09/11/2022]:[13/11/2022]],"")=COUNTIF(U27:Y27,"NO"),"G","R")))))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3" t="str">
        <f>IF(FORM_GEN[[#This Row],[Departure date]]="","",FORM_GEN[[#This Row],[Departure date]])</f>
        <v/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t="str">
        <f>IF(FORM_COMP[[#This Row],[Arrival date]]="","",IF(AND(FORM_COMP[[#This Row],[Arrival date]]&lt;=DATE(2022,11,9),FORM_COMP[[#This Row],[Departure date]]&gt;DATE(2022,11,9)),"YES","NO"))</f>
        <v/>
      </c>
      <c r="V27" t="str">
        <f>IF(FORM_COMP[[#This Row],[Arrival date]]="","",IF(AND(FORM_COMP[[#This Row],[Arrival date]]&lt;=DATE(2022,11,10),FORM_COMP[[#This Row],[Departure date]]&gt;DATE(2022,11,10)),"YES","NO"))</f>
        <v/>
      </c>
      <c r="W27" t="str">
        <f>IF(FORM_COMP[[#This Row],[Arrival date]]="","",IF(AND(FORM_COMP[[#This Row],[Arrival date]]&lt;=DATE(2022,11,11),FORM_COMP[[#This Row],[Departure date]]&gt;DATE(2022,11,11)),"YES","NO"))</f>
        <v/>
      </c>
      <c r="X27" t="str">
        <f>IF(FORM_COMP[[#This Row],[Arrival date]]="","",IF(AND(FORM_COMP[[#This Row],[Arrival date]]&lt;=DATE(2022,11,12),FORM_COMP[[#This Row],[Departure date]]&gt;DATE(2022,11,12)),"YES","NO"))</f>
        <v/>
      </c>
      <c r="Y27" t="str">
        <f>IF(FORM_COMP[[#This Row],[Arrival date]]="","",IF(AND(FORM_COMP[[#This Row],[Arrival date]]&lt;=DATE(2022,11,13),FORM_COMP[[#This Row],[Departure date]]&gt;DATE(2022,11,13)),"YES","NO"))</f>
        <v/>
      </c>
      <c r="AA27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7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7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7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7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8" spans="2:31">
      <c r="B2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]]=""),"O",IF(COUNTIF(AA28:AE28,"ND")&gt;0.5,"R",IF(COUNTIF(FORM_COMP[[#This Row],[09/11/2022]:[13/11/2022]],"")=COUNTIF(U28:Y28,"NO"),"G","R")))))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3" t="str">
        <f>IF(FORM_GEN[[#This Row],[Departure date]]="","",FORM_GEN[[#This Row],[Departure date]])</f>
        <v/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t="str">
        <f>IF(FORM_COMP[[#This Row],[Arrival date]]="","",IF(AND(FORM_COMP[[#This Row],[Arrival date]]&lt;=DATE(2022,11,9),FORM_COMP[[#This Row],[Departure date]]&gt;DATE(2022,11,9)),"YES","NO"))</f>
        <v/>
      </c>
      <c r="V28" t="str">
        <f>IF(FORM_COMP[[#This Row],[Arrival date]]="","",IF(AND(FORM_COMP[[#This Row],[Arrival date]]&lt;=DATE(2022,11,10),FORM_COMP[[#This Row],[Departure date]]&gt;DATE(2022,11,10)),"YES","NO"))</f>
        <v/>
      </c>
      <c r="W28" t="str">
        <f>IF(FORM_COMP[[#This Row],[Arrival date]]="","",IF(AND(FORM_COMP[[#This Row],[Arrival date]]&lt;=DATE(2022,11,11),FORM_COMP[[#This Row],[Departure date]]&gt;DATE(2022,11,11)),"YES","NO"))</f>
        <v/>
      </c>
      <c r="X28" t="str">
        <f>IF(FORM_COMP[[#This Row],[Arrival date]]="","",IF(AND(FORM_COMP[[#This Row],[Arrival date]]&lt;=DATE(2022,11,12),FORM_COMP[[#This Row],[Departure date]]&gt;DATE(2022,11,12)),"YES","NO"))</f>
        <v/>
      </c>
      <c r="Y28" t="str">
        <f>IF(FORM_COMP[[#This Row],[Arrival date]]="","",IF(AND(FORM_COMP[[#This Row],[Arrival date]]&lt;=DATE(2022,11,13),FORM_COMP[[#This Row],[Departure date]]&gt;DATE(2022,11,13)),"YES","NO"))</f>
        <v/>
      </c>
      <c r="AA28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8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8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8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8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29" spans="2:31">
      <c r="B2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]]=""),"O",IF(COUNTIF(AA29:AE29,"ND")&gt;0.5,"R",IF(COUNTIF(FORM_COMP[[#This Row],[09/11/2022]:[13/11/2022]],"")=COUNTIF(U29:Y29,"NO"),"G","R")))))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3" t="str">
        <f>IF(FORM_GEN[[#This Row],[Departure date]]="","",FORM_GEN[[#This Row],[Departure date]])</f>
        <v/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t="str">
        <f>IF(FORM_COMP[[#This Row],[Arrival date]]="","",IF(AND(FORM_COMP[[#This Row],[Arrival date]]&lt;=DATE(2022,11,9),FORM_COMP[[#This Row],[Departure date]]&gt;DATE(2022,11,9)),"YES","NO"))</f>
        <v/>
      </c>
      <c r="V29" t="str">
        <f>IF(FORM_COMP[[#This Row],[Arrival date]]="","",IF(AND(FORM_COMP[[#This Row],[Arrival date]]&lt;=DATE(2022,11,10),FORM_COMP[[#This Row],[Departure date]]&gt;DATE(2022,11,10)),"YES","NO"))</f>
        <v/>
      </c>
      <c r="W29" t="str">
        <f>IF(FORM_COMP[[#This Row],[Arrival date]]="","",IF(AND(FORM_COMP[[#This Row],[Arrival date]]&lt;=DATE(2022,11,11),FORM_COMP[[#This Row],[Departure date]]&gt;DATE(2022,11,11)),"YES","NO"))</f>
        <v/>
      </c>
      <c r="X29" t="str">
        <f>IF(FORM_COMP[[#This Row],[Arrival date]]="","",IF(AND(FORM_COMP[[#This Row],[Arrival date]]&lt;=DATE(2022,11,12),FORM_COMP[[#This Row],[Departure date]]&gt;DATE(2022,11,12)),"YES","NO"))</f>
        <v/>
      </c>
      <c r="Y29" t="str">
        <f>IF(FORM_COMP[[#This Row],[Arrival date]]="","",IF(AND(FORM_COMP[[#This Row],[Arrival date]]&lt;=DATE(2022,11,13),FORM_COMP[[#This Row],[Departure date]]&gt;DATE(2022,11,13)),"YES","NO"))</f>
        <v/>
      </c>
      <c r="AA29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29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29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29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29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0" spans="2:31">
      <c r="B3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]]=""),"O",IF(COUNTIF(AA30:AE30,"ND")&gt;0.5,"R",IF(COUNTIF(FORM_COMP[[#This Row],[09/11/2022]:[13/11/2022]],"")=COUNTIF(U30:Y30,"NO"),"G","R")))))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3" t="str">
        <f>IF(FORM_GEN[[#This Row],[Departure date]]="","",FORM_GEN[[#This Row],[Departure date]])</f>
        <v/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t="str">
        <f>IF(FORM_COMP[[#This Row],[Arrival date]]="","",IF(AND(FORM_COMP[[#This Row],[Arrival date]]&lt;=DATE(2022,11,9),FORM_COMP[[#This Row],[Departure date]]&gt;DATE(2022,11,9)),"YES","NO"))</f>
        <v/>
      </c>
      <c r="V30" t="str">
        <f>IF(FORM_COMP[[#This Row],[Arrival date]]="","",IF(AND(FORM_COMP[[#This Row],[Arrival date]]&lt;=DATE(2022,11,10),FORM_COMP[[#This Row],[Departure date]]&gt;DATE(2022,11,10)),"YES","NO"))</f>
        <v/>
      </c>
      <c r="W30" t="str">
        <f>IF(FORM_COMP[[#This Row],[Arrival date]]="","",IF(AND(FORM_COMP[[#This Row],[Arrival date]]&lt;=DATE(2022,11,11),FORM_COMP[[#This Row],[Departure date]]&gt;DATE(2022,11,11)),"YES","NO"))</f>
        <v/>
      </c>
      <c r="X30" t="str">
        <f>IF(FORM_COMP[[#This Row],[Arrival date]]="","",IF(AND(FORM_COMP[[#This Row],[Arrival date]]&lt;=DATE(2022,11,12),FORM_COMP[[#This Row],[Departure date]]&gt;DATE(2022,11,12)),"YES","NO"))</f>
        <v/>
      </c>
      <c r="Y30" t="str">
        <f>IF(FORM_COMP[[#This Row],[Arrival date]]="","",IF(AND(FORM_COMP[[#This Row],[Arrival date]]&lt;=DATE(2022,11,13),FORM_COMP[[#This Row],[Departure date]]&gt;DATE(2022,11,13)),"YES","NO"))</f>
        <v/>
      </c>
      <c r="AA30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0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0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0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0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1" spans="2:31">
      <c r="B3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]]=""),"O",IF(COUNTIF(AA31:AE31,"ND")&gt;0.5,"R",IF(COUNTIF(FORM_COMP[[#This Row],[09/11/2022]:[13/11/2022]],"")=COUNTIF(U31:Y31,"NO"),"G","R")))))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3" t="str">
        <f>IF(FORM_GEN[[#This Row],[Departure date]]="","",FORM_GEN[[#This Row],[Departure date]])</f>
        <v/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t="str">
        <f>IF(FORM_COMP[[#This Row],[Arrival date]]="","",IF(AND(FORM_COMP[[#This Row],[Arrival date]]&lt;=DATE(2022,11,9),FORM_COMP[[#This Row],[Departure date]]&gt;DATE(2022,11,9)),"YES","NO"))</f>
        <v/>
      </c>
      <c r="V31" t="str">
        <f>IF(FORM_COMP[[#This Row],[Arrival date]]="","",IF(AND(FORM_COMP[[#This Row],[Arrival date]]&lt;=DATE(2022,11,10),FORM_COMP[[#This Row],[Departure date]]&gt;DATE(2022,11,10)),"YES","NO"))</f>
        <v/>
      </c>
      <c r="W31" t="str">
        <f>IF(FORM_COMP[[#This Row],[Arrival date]]="","",IF(AND(FORM_COMP[[#This Row],[Arrival date]]&lt;=DATE(2022,11,11),FORM_COMP[[#This Row],[Departure date]]&gt;DATE(2022,11,11)),"YES","NO"))</f>
        <v/>
      </c>
      <c r="X31" t="str">
        <f>IF(FORM_COMP[[#This Row],[Arrival date]]="","",IF(AND(FORM_COMP[[#This Row],[Arrival date]]&lt;=DATE(2022,11,12),FORM_COMP[[#This Row],[Departure date]]&gt;DATE(2022,11,12)),"YES","NO"))</f>
        <v/>
      </c>
      <c r="Y31" t="str">
        <f>IF(FORM_COMP[[#This Row],[Arrival date]]="","",IF(AND(FORM_COMP[[#This Row],[Arrival date]]&lt;=DATE(2022,11,13),FORM_COMP[[#This Row],[Departure date]]&gt;DATE(2022,11,13)),"YES","NO"))</f>
        <v/>
      </c>
      <c r="AA31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1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1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1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1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2" spans="2:31">
      <c r="B3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]]=""),"O",IF(COUNTIF(AA32:AE32,"ND")&gt;0.5,"R",IF(COUNTIF(FORM_COMP[[#This Row],[09/11/2022]:[13/11/2022]],"")=COUNTIF(U32:Y32,"NO"),"G","R")))))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3" t="str">
        <f>IF(FORM_GEN[[#This Row],[Departure date]]="","",FORM_GEN[[#This Row],[Departure date]])</f>
        <v/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t="str">
        <f>IF(FORM_COMP[[#This Row],[Arrival date]]="","",IF(AND(FORM_COMP[[#This Row],[Arrival date]]&lt;=DATE(2022,11,9),FORM_COMP[[#This Row],[Departure date]]&gt;DATE(2022,11,9)),"YES","NO"))</f>
        <v/>
      </c>
      <c r="V32" t="str">
        <f>IF(FORM_COMP[[#This Row],[Arrival date]]="","",IF(AND(FORM_COMP[[#This Row],[Arrival date]]&lt;=DATE(2022,11,10),FORM_COMP[[#This Row],[Departure date]]&gt;DATE(2022,11,10)),"YES","NO"))</f>
        <v/>
      </c>
      <c r="W32" t="str">
        <f>IF(FORM_COMP[[#This Row],[Arrival date]]="","",IF(AND(FORM_COMP[[#This Row],[Arrival date]]&lt;=DATE(2022,11,11),FORM_COMP[[#This Row],[Departure date]]&gt;DATE(2022,11,11)),"YES","NO"))</f>
        <v/>
      </c>
      <c r="X32" t="str">
        <f>IF(FORM_COMP[[#This Row],[Arrival date]]="","",IF(AND(FORM_COMP[[#This Row],[Arrival date]]&lt;=DATE(2022,11,12),FORM_COMP[[#This Row],[Departure date]]&gt;DATE(2022,11,12)),"YES","NO"))</f>
        <v/>
      </c>
      <c r="Y32" t="str">
        <f>IF(FORM_COMP[[#This Row],[Arrival date]]="","",IF(AND(FORM_COMP[[#This Row],[Arrival date]]&lt;=DATE(2022,11,13),FORM_COMP[[#This Row],[Departure date]]&gt;DATE(2022,11,13)),"YES","NO"))</f>
        <v/>
      </c>
      <c r="AA32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2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2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2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2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3" spans="2:31">
      <c r="B3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]]=""),"O",IF(COUNTIF(AA33:AE33,"ND")&gt;0.5,"R",IF(COUNTIF(FORM_COMP[[#This Row],[09/11/2022]:[13/11/2022]],"")=COUNTIF(U33:Y33,"NO"),"G","R")))))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3" t="str">
        <f>IF(FORM_GEN[[#This Row],[Departure date]]="","",FORM_GEN[[#This Row],[Departure date]])</f>
        <v/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4"/>
      <c r="U33" t="str">
        <f>IF(FORM_COMP[[#This Row],[Arrival date]]="","",IF(AND(FORM_COMP[[#This Row],[Arrival date]]&lt;=DATE(2022,11,9),FORM_COMP[[#This Row],[Departure date]]&gt;DATE(2022,11,9)),"YES","NO"))</f>
        <v/>
      </c>
      <c r="V33" t="str">
        <f>IF(FORM_COMP[[#This Row],[Arrival date]]="","",IF(AND(FORM_COMP[[#This Row],[Arrival date]]&lt;=DATE(2022,11,10),FORM_COMP[[#This Row],[Departure date]]&gt;DATE(2022,11,10)),"YES","NO"))</f>
        <v/>
      </c>
      <c r="W33" t="str">
        <f>IF(FORM_COMP[[#This Row],[Arrival date]]="","",IF(AND(FORM_COMP[[#This Row],[Arrival date]]&lt;=DATE(2022,11,11),FORM_COMP[[#This Row],[Departure date]]&gt;DATE(2022,11,11)),"YES","NO"))</f>
        <v/>
      </c>
      <c r="X33" t="str">
        <f>IF(FORM_COMP[[#This Row],[Arrival date]]="","",IF(AND(FORM_COMP[[#This Row],[Arrival date]]&lt;=DATE(2022,11,12),FORM_COMP[[#This Row],[Departure date]]&gt;DATE(2022,11,12)),"YES","NO"))</f>
        <v/>
      </c>
      <c r="Y33" t="str">
        <f>IF(FORM_COMP[[#This Row],[Arrival date]]="","",IF(AND(FORM_COMP[[#This Row],[Arrival date]]&lt;=DATE(2022,11,13),FORM_COMP[[#This Row],[Departure date]]&gt;DATE(2022,11,13)),"YES","NO"))</f>
        <v/>
      </c>
      <c r="AA33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3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3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3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3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4" spans="2:31">
      <c r="B3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]]=""),"O",IF(COUNTIF(AA34:AE34,"ND")&gt;0.5,"R",IF(COUNTIF(FORM_COMP[[#This Row],[09/11/2022]:[13/11/2022]],"")=COUNTIF(U34:Y34,"NO"),"G","R")))))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3" t="str">
        <f>IF(FORM_GEN[[#This Row],[Departure date]]="","",FORM_GEN[[#This Row],[Departure date]])</f>
        <v/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4"/>
      <c r="U34" t="str">
        <f>IF(FORM_COMP[[#This Row],[Arrival date]]="","",IF(AND(FORM_COMP[[#This Row],[Arrival date]]&lt;=DATE(2022,11,9),FORM_COMP[[#This Row],[Departure date]]&gt;DATE(2022,11,9)),"YES","NO"))</f>
        <v/>
      </c>
      <c r="V34" t="str">
        <f>IF(FORM_COMP[[#This Row],[Arrival date]]="","",IF(AND(FORM_COMP[[#This Row],[Arrival date]]&lt;=DATE(2022,11,10),FORM_COMP[[#This Row],[Departure date]]&gt;DATE(2022,11,10)),"YES","NO"))</f>
        <v/>
      </c>
      <c r="W34" t="str">
        <f>IF(FORM_COMP[[#This Row],[Arrival date]]="","",IF(AND(FORM_COMP[[#This Row],[Arrival date]]&lt;=DATE(2022,11,11),FORM_COMP[[#This Row],[Departure date]]&gt;DATE(2022,11,11)),"YES","NO"))</f>
        <v/>
      </c>
      <c r="X34" t="str">
        <f>IF(FORM_COMP[[#This Row],[Arrival date]]="","",IF(AND(FORM_COMP[[#This Row],[Arrival date]]&lt;=DATE(2022,11,12),FORM_COMP[[#This Row],[Departure date]]&gt;DATE(2022,11,12)),"YES","NO"))</f>
        <v/>
      </c>
      <c r="Y34" t="str">
        <f>IF(FORM_COMP[[#This Row],[Arrival date]]="","",IF(AND(FORM_COMP[[#This Row],[Arrival date]]&lt;=DATE(2022,11,13),FORM_COMP[[#This Row],[Departure date]]&gt;DATE(2022,11,13)),"YES","NO"))</f>
        <v/>
      </c>
      <c r="AA34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4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4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4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4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5" spans="2:31">
      <c r="B3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]]=""),"O",IF(COUNTIF(AA35:AE35,"ND")&gt;0.5,"R",IF(COUNTIF(FORM_COMP[[#This Row],[09/11/2022]:[13/11/2022]],"")=COUNTIF(U35:Y35,"NO"),"G","R")))))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3" t="str">
        <f>IF(FORM_GEN[[#This Row],[Departure date]]="","",FORM_GEN[[#This Row],[Departure date]])</f>
        <v/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4"/>
      <c r="U35" t="str">
        <f>IF(FORM_COMP[[#This Row],[Arrival date]]="","",IF(AND(FORM_COMP[[#This Row],[Arrival date]]&lt;=DATE(2022,11,9),FORM_COMP[[#This Row],[Departure date]]&gt;DATE(2022,11,9)),"YES","NO"))</f>
        <v/>
      </c>
      <c r="V35" t="str">
        <f>IF(FORM_COMP[[#This Row],[Arrival date]]="","",IF(AND(FORM_COMP[[#This Row],[Arrival date]]&lt;=DATE(2022,11,10),FORM_COMP[[#This Row],[Departure date]]&gt;DATE(2022,11,10)),"YES","NO"))</f>
        <v/>
      </c>
      <c r="W35" t="str">
        <f>IF(FORM_COMP[[#This Row],[Arrival date]]="","",IF(AND(FORM_COMP[[#This Row],[Arrival date]]&lt;=DATE(2022,11,11),FORM_COMP[[#This Row],[Departure date]]&gt;DATE(2022,11,11)),"YES","NO"))</f>
        <v/>
      </c>
      <c r="X35" t="str">
        <f>IF(FORM_COMP[[#This Row],[Arrival date]]="","",IF(AND(FORM_COMP[[#This Row],[Arrival date]]&lt;=DATE(2022,11,12),FORM_COMP[[#This Row],[Departure date]]&gt;DATE(2022,11,12)),"YES","NO"))</f>
        <v/>
      </c>
      <c r="Y35" t="str">
        <f>IF(FORM_COMP[[#This Row],[Arrival date]]="","",IF(AND(FORM_COMP[[#This Row],[Arrival date]]&lt;=DATE(2022,11,13),FORM_COMP[[#This Row],[Departure date]]&gt;DATE(2022,11,13)),"YES","NO"))</f>
        <v/>
      </c>
      <c r="AA35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5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5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5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5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6" spans="2:31">
      <c r="B3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]]=""),"O",IF(COUNTIF(AA36:AE36,"ND")&gt;0.5,"R",IF(COUNTIF(FORM_COMP[[#This Row],[09/11/2022]:[13/11/2022]],"")=COUNTIF(U36:Y36,"NO"),"G","R")))))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3" t="str">
        <f>IF(FORM_GEN[[#This Row],[Departure date]]="","",FORM_GEN[[#This Row],[Departure date]])</f>
        <v/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4"/>
      <c r="U36" t="str">
        <f>IF(FORM_COMP[[#This Row],[Arrival date]]="","",IF(AND(FORM_COMP[[#This Row],[Arrival date]]&lt;=DATE(2022,11,9),FORM_COMP[[#This Row],[Departure date]]&gt;DATE(2022,11,9)),"YES","NO"))</f>
        <v/>
      </c>
      <c r="V36" t="str">
        <f>IF(FORM_COMP[[#This Row],[Arrival date]]="","",IF(AND(FORM_COMP[[#This Row],[Arrival date]]&lt;=DATE(2022,11,10),FORM_COMP[[#This Row],[Departure date]]&gt;DATE(2022,11,10)),"YES","NO"))</f>
        <v/>
      </c>
      <c r="W36" t="str">
        <f>IF(FORM_COMP[[#This Row],[Arrival date]]="","",IF(AND(FORM_COMP[[#This Row],[Arrival date]]&lt;=DATE(2022,11,11),FORM_COMP[[#This Row],[Departure date]]&gt;DATE(2022,11,11)),"YES","NO"))</f>
        <v/>
      </c>
      <c r="X36" t="str">
        <f>IF(FORM_COMP[[#This Row],[Arrival date]]="","",IF(AND(FORM_COMP[[#This Row],[Arrival date]]&lt;=DATE(2022,11,12),FORM_COMP[[#This Row],[Departure date]]&gt;DATE(2022,11,12)),"YES","NO"))</f>
        <v/>
      </c>
      <c r="Y36" t="str">
        <f>IF(FORM_COMP[[#This Row],[Arrival date]]="","",IF(AND(FORM_COMP[[#This Row],[Arrival date]]&lt;=DATE(2022,11,13),FORM_COMP[[#This Row],[Departure date]]&gt;DATE(2022,11,13)),"YES","NO"))</f>
        <v/>
      </c>
      <c r="AA36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6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6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6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6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7" spans="2:31">
      <c r="B3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]]=""),"O",IF(COUNTIF(AA37:AE37,"ND")&gt;0.5,"R",IF(COUNTIF(FORM_COMP[[#This Row],[09/11/2022]:[13/11/2022]],"")=COUNTIF(U37:Y37,"NO"),"G","R")))))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3" t="str">
        <f>IF(FORM_GEN[[#This Row],[Departure date]]="","",FORM_GEN[[#This Row],[Departure date]])</f>
        <v/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4"/>
      <c r="U37" t="str">
        <f>IF(FORM_COMP[[#This Row],[Arrival date]]="","",IF(AND(FORM_COMP[[#This Row],[Arrival date]]&lt;=DATE(2022,11,9),FORM_COMP[[#This Row],[Departure date]]&gt;DATE(2022,11,9)),"YES","NO"))</f>
        <v/>
      </c>
      <c r="V37" t="str">
        <f>IF(FORM_COMP[[#This Row],[Arrival date]]="","",IF(AND(FORM_COMP[[#This Row],[Arrival date]]&lt;=DATE(2022,11,10),FORM_COMP[[#This Row],[Departure date]]&gt;DATE(2022,11,10)),"YES","NO"))</f>
        <v/>
      </c>
      <c r="W37" t="str">
        <f>IF(FORM_COMP[[#This Row],[Arrival date]]="","",IF(AND(FORM_COMP[[#This Row],[Arrival date]]&lt;=DATE(2022,11,11),FORM_COMP[[#This Row],[Departure date]]&gt;DATE(2022,11,11)),"YES","NO"))</f>
        <v/>
      </c>
      <c r="X37" t="str">
        <f>IF(FORM_COMP[[#This Row],[Arrival date]]="","",IF(AND(FORM_COMP[[#This Row],[Arrival date]]&lt;=DATE(2022,11,12),FORM_COMP[[#This Row],[Departure date]]&gt;DATE(2022,11,12)),"YES","NO"))</f>
        <v/>
      </c>
      <c r="Y37" t="str">
        <f>IF(FORM_COMP[[#This Row],[Arrival date]]="","",IF(AND(FORM_COMP[[#This Row],[Arrival date]]&lt;=DATE(2022,11,13),FORM_COMP[[#This Row],[Departure date]]&gt;DATE(2022,11,13)),"YES","NO"))</f>
        <v/>
      </c>
      <c r="AA37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7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7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7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7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8" spans="2:31">
      <c r="B3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]]=""),"O",IF(COUNTIF(AA38:AE38,"ND")&gt;0.5,"R",IF(COUNTIF(FORM_COMP[[#This Row],[09/11/2022]:[13/11/2022]],"")=COUNTIF(U38:Y38,"NO"),"G","R")))))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3" t="str">
        <f>IF(FORM_GEN[[#This Row],[Departure date]]="","",FORM_GEN[[#This Row],[Departure date]])</f>
        <v/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4"/>
      <c r="U38" t="str">
        <f>IF(FORM_COMP[[#This Row],[Arrival date]]="","",IF(AND(FORM_COMP[[#This Row],[Arrival date]]&lt;=DATE(2022,11,9),FORM_COMP[[#This Row],[Departure date]]&gt;DATE(2022,11,9)),"YES","NO"))</f>
        <v/>
      </c>
      <c r="V38" t="str">
        <f>IF(FORM_COMP[[#This Row],[Arrival date]]="","",IF(AND(FORM_COMP[[#This Row],[Arrival date]]&lt;=DATE(2022,11,10),FORM_COMP[[#This Row],[Departure date]]&gt;DATE(2022,11,10)),"YES","NO"))</f>
        <v/>
      </c>
      <c r="W38" t="str">
        <f>IF(FORM_COMP[[#This Row],[Arrival date]]="","",IF(AND(FORM_COMP[[#This Row],[Arrival date]]&lt;=DATE(2022,11,11),FORM_COMP[[#This Row],[Departure date]]&gt;DATE(2022,11,11)),"YES","NO"))</f>
        <v/>
      </c>
      <c r="X38" t="str">
        <f>IF(FORM_COMP[[#This Row],[Arrival date]]="","",IF(AND(FORM_COMP[[#This Row],[Arrival date]]&lt;=DATE(2022,11,12),FORM_COMP[[#This Row],[Departure date]]&gt;DATE(2022,11,12)),"YES","NO"))</f>
        <v/>
      </c>
      <c r="Y38" t="str">
        <f>IF(FORM_COMP[[#This Row],[Arrival date]]="","",IF(AND(FORM_COMP[[#This Row],[Arrival date]]&lt;=DATE(2022,11,13),FORM_COMP[[#This Row],[Departure date]]&gt;DATE(2022,11,13)),"YES","NO"))</f>
        <v/>
      </c>
      <c r="AA38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8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8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8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8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39" spans="2:31">
      <c r="B3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]]=""),"O",IF(COUNTIF(AA39:AE39,"ND")&gt;0.5,"R",IF(COUNTIF(FORM_COMP[[#This Row],[09/11/2022]:[13/11/2022]],"")=COUNTIF(U39:Y39,"NO"),"G","R")))))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3" t="str">
        <f>IF(FORM_GEN[[#This Row],[Departure date]]="","",FORM_GEN[[#This Row],[Departure date]])</f>
        <v/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4"/>
      <c r="U39" t="str">
        <f>IF(FORM_COMP[[#This Row],[Arrival date]]="","",IF(AND(FORM_COMP[[#This Row],[Arrival date]]&lt;=DATE(2022,11,9),FORM_COMP[[#This Row],[Departure date]]&gt;DATE(2022,11,9)),"YES","NO"))</f>
        <v/>
      </c>
      <c r="V39" t="str">
        <f>IF(FORM_COMP[[#This Row],[Arrival date]]="","",IF(AND(FORM_COMP[[#This Row],[Arrival date]]&lt;=DATE(2022,11,10),FORM_COMP[[#This Row],[Departure date]]&gt;DATE(2022,11,10)),"YES","NO"))</f>
        <v/>
      </c>
      <c r="W39" t="str">
        <f>IF(FORM_COMP[[#This Row],[Arrival date]]="","",IF(AND(FORM_COMP[[#This Row],[Arrival date]]&lt;=DATE(2022,11,11),FORM_COMP[[#This Row],[Departure date]]&gt;DATE(2022,11,11)),"YES","NO"))</f>
        <v/>
      </c>
      <c r="X39" t="str">
        <f>IF(FORM_COMP[[#This Row],[Arrival date]]="","",IF(AND(FORM_COMP[[#This Row],[Arrival date]]&lt;=DATE(2022,11,12),FORM_COMP[[#This Row],[Departure date]]&gt;DATE(2022,11,12)),"YES","NO"))</f>
        <v/>
      </c>
      <c r="Y39" t="str">
        <f>IF(FORM_COMP[[#This Row],[Arrival date]]="","",IF(AND(FORM_COMP[[#This Row],[Arrival date]]&lt;=DATE(2022,11,13),FORM_COMP[[#This Row],[Departure date]]&gt;DATE(2022,11,13)),"YES","NO"))</f>
        <v/>
      </c>
      <c r="AA39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39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39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39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39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0" spans="2:31">
      <c r="B4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]]=""),"O",IF(COUNTIF(AA40:AE40,"ND")&gt;0.5,"R",IF(COUNTIF(FORM_COMP[[#This Row],[09/11/2022]:[13/11/2022]],"")=COUNTIF(U40:Y40,"NO"),"G","R")))))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3" t="str">
        <f>IF(FORM_GEN[[#This Row],[Departure date]]="","",FORM_GEN[[#This Row],[Departure date]])</f>
        <v/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4"/>
      <c r="U40" t="str">
        <f>IF(FORM_COMP[[#This Row],[Arrival date]]="","",IF(AND(FORM_COMP[[#This Row],[Arrival date]]&lt;=DATE(2022,11,9),FORM_COMP[[#This Row],[Departure date]]&gt;DATE(2022,11,9)),"YES","NO"))</f>
        <v/>
      </c>
      <c r="V40" t="str">
        <f>IF(FORM_COMP[[#This Row],[Arrival date]]="","",IF(AND(FORM_COMP[[#This Row],[Arrival date]]&lt;=DATE(2022,11,10),FORM_COMP[[#This Row],[Departure date]]&gt;DATE(2022,11,10)),"YES","NO"))</f>
        <v/>
      </c>
      <c r="W40" t="str">
        <f>IF(FORM_COMP[[#This Row],[Arrival date]]="","",IF(AND(FORM_COMP[[#This Row],[Arrival date]]&lt;=DATE(2022,11,11),FORM_COMP[[#This Row],[Departure date]]&gt;DATE(2022,11,11)),"YES","NO"))</f>
        <v/>
      </c>
      <c r="X40" t="str">
        <f>IF(FORM_COMP[[#This Row],[Arrival date]]="","",IF(AND(FORM_COMP[[#This Row],[Arrival date]]&lt;=DATE(2022,11,12),FORM_COMP[[#This Row],[Departure date]]&gt;DATE(2022,11,12)),"YES","NO"))</f>
        <v/>
      </c>
      <c r="Y40" t="str">
        <f>IF(FORM_COMP[[#This Row],[Arrival date]]="","",IF(AND(FORM_COMP[[#This Row],[Arrival date]]&lt;=DATE(2022,11,13),FORM_COMP[[#This Row],[Departure date]]&gt;DATE(2022,11,13)),"YES","NO"))</f>
        <v/>
      </c>
      <c r="AA40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0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0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0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0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1" spans="2:31">
      <c r="B4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]]=""),"O",IF(COUNTIF(AA41:AE41,"ND")&gt;0.5,"R",IF(COUNTIF(FORM_COMP[[#This Row],[09/11/2022]:[13/11/2022]],"")=COUNTIF(U41:Y41,"NO"),"G","R")))))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3" t="str">
        <f>IF(FORM_GEN[[#This Row],[Departure date]]="","",FORM_GEN[[#This Row],[Departure date]])</f>
        <v/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4"/>
      <c r="U41" t="str">
        <f>IF(FORM_COMP[[#This Row],[Arrival date]]="","",IF(AND(FORM_COMP[[#This Row],[Arrival date]]&lt;=DATE(2022,11,9),FORM_COMP[[#This Row],[Departure date]]&gt;DATE(2022,11,9)),"YES","NO"))</f>
        <v/>
      </c>
      <c r="V41" t="str">
        <f>IF(FORM_COMP[[#This Row],[Arrival date]]="","",IF(AND(FORM_COMP[[#This Row],[Arrival date]]&lt;=DATE(2022,11,10),FORM_COMP[[#This Row],[Departure date]]&gt;DATE(2022,11,10)),"YES","NO"))</f>
        <v/>
      </c>
      <c r="W41" t="str">
        <f>IF(FORM_COMP[[#This Row],[Arrival date]]="","",IF(AND(FORM_COMP[[#This Row],[Arrival date]]&lt;=DATE(2022,11,11),FORM_COMP[[#This Row],[Departure date]]&gt;DATE(2022,11,11)),"YES","NO"))</f>
        <v/>
      </c>
      <c r="X41" t="str">
        <f>IF(FORM_COMP[[#This Row],[Arrival date]]="","",IF(AND(FORM_COMP[[#This Row],[Arrival date]]&lt;=DATE(2022,11,12),FORM_COMP[[#This Row],[Departure date]]&gt;DATE(2022,11,12)),"YES","NO"))</f>
        <v/>
      </c>
      <c r="Y41" t="str">
        <f>IF(FORM_COMP[[#This Row],[Arrival date]]="","",IF(AND(FORM_COMP[[#This Row],[Arrival date]]&lt;=DATE(2022,11,13),FORM_COMP[[#This Row],[Departure date]]&gt;DATE(2022,11,13)),"YES","NO"))</f>
        <v/>
      </c>
      <c r="AA41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1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1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1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1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2" spans="2:31">
      <c r="B4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]]=""),"O",IF(COUNTIF(AA42:AE42,"ND")&gt;0.5,"R",IF(COUNTIF(FORM_COMP[[#This Row],[09/11/2022]:[13/11/2022]],"")=COUNTIF(U42:Y42,"NO"),"G","R")))))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3" t="str">
        <f>IF(FORM_GEN[[#This Row],[Departure date]]="","",FORM_GEN[[#This Row],[Departure date]])</f>
        <v/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4"/>
      <c r="U42" t="str">
        <f>IF(FORM_COMP[[#This Row],[Arrival date]]="","",IF(AND(FORM_COMP[[#This Row],[Arrival date]]&lt;=DATE(2022,11,9),FORM_COMP[[#This Row],[Departure date]]&gt;DATE(2022,11,9)),"YES","NO"))</f>
        <v/>
      </c>
      <c r="V42" t="str">
        <f>IF(FORM_COMP[[#This Row],[Arrival date]]="","",IF(AND(FORM_COMP[[#This Row],[Arrival date]]&lt;=DATE(2022,11,10),FORM_COMP[[#This Row],[Departure date]]&gt;DATE(2022,11,10)),"YES","NO"))</f>
        <v/>
      </c>
      <c r="W42" t="str">
        <f>IF(FORM_COMP[[#This Row],[Arrival date]]="","",IF(AND(FORM_COMP[[#This Row],[Arrival date]]&lt;=DATE(2022,11,11),FORM_COMP[[#This Row],[Departure date]]&gt;DATE(2022,11,11)),"YES","NO"))</f>
        <v/>
      </c>
      <c r="X42" t="str">
        <f>IF(FORM_COMP[[#This Row],[Arrival date]]="","",IF(AND(FORM_COMP[[#This Row],[Arrival date]]&lt;=DATE(2022,11,12),FORM_COMP[[#This Row],[Departure date]]&gt;DATE(2022,11,12)),"YES","NO"))</f>
        <v/>
      </c>
      <c r="Y42" t="str">
        <f>IF(FORM_COMP[[#This Row],[Arrival date]]="","",IF(AND(FORM_COMP[[#This Row],[Arrival date]]&lt;=DATE(2022,11,13),FORM_COMP[[#This Row],[Departure date]]&gt;DATE(2022,11,13)),"YES","NO"))</f>
        <v/>
      </c>
      <c r="AA42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2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2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2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2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3" spans="2:31">
      <c r="B4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]]=""),"O",IF(COUNTIF(AA43:AE43,"ND")&gt;0.5,"R",IF(COUNTIF(FORM_COMP[[#This Row],[09/11/2022]:[13/11/2022]],"")=COUNTIF(U43:Y43,"NO"),"G","R")))))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3" t="str">
        <f>IF(FORM_GEN[[#This Row],[Departure date]]="","",FORM_GEN[[#This Row],[Departure date]])</f>
        <v/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4"/>
      <c r="U43" t="str">
        <f>IF(FORM_COMP[[#This Row],[Arrival date]]="","",IF(AND(FORM_COMP[[#This Row],[Arrival date]]&lt;=DATE(2022,11,9),FORM_COMP[[#This Row],[Departure date]]&gt;DATE(2022,11,9)),"YES","NO"))</f>
        <v/>
      </c>
      <c r="V43" t="str">
        <f>IF(FORM_COMP[[#This Row],[Arrival date]]="","",IF(AND(FORM_COMP[[#This Row],[Arrival date]]&lt;=DATE(2022,11,10),FORM_COMP[[#This Row],[Departure date]]&gt;DATE(2022,11,10)),"YES","NO"))</f>
        <v/>
      </c>
      <c r="W43" t="str">
        <f>IF(FORM_COMP[[#This Row],[Arrival date]]="","",IF(AND(FORM_COMP[[#This Row],[Arrival date]]&lt;=DATE(2022,11,11),FORM_COMP[[#This Row],[Departure date]]&gt;DATE(2022,11,11)),"YES","NO"))</f>
        <v/>
      </c>
      <c r="X43" t="str">
        <f>IF(FORM_COMP[[#This Row],[Arrival date]]="","",IF(AND(FORM_COMP[[#This Row],[Arrival date]]&lt;=DATE(2022,11,12),FORM_COMP[[#This Row],[Departure date]]&gt;DATE(2022,11,12)),"YES","NO"))</f>
        <v/>
      </c>
      <c r="Y43" t="str">
        <f>IF(FORM_COMP[[#This Row],[Arrival date]]="","",IF(AND(FORM_COMP[[#This Row],[Arrival date]]&lt;=DATE(2022,11,13),FORM_COMP[[#This Row],[Departure date]]&gt;DATE(2022,11,13)),"YES","NO"))</f>
        <v/>
      </c>
      <c r="AA43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3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3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3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3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4" spans="2:31">
      <c r="B4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]]=""),"O",IF(COUNTIF(AA44:AE44,"ND")&gt;0.5,"R",IF(COUNTIF(FORM_COMP[[#This Row],[09/11/2022]:[13/11/2022]],"")=COUNTIF(U44:Y44,"NO"),"G","R")))))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3" t="str">
        <f>IF(FORM_GEN[[#This Row],[Departure date]]="","",FORM_GEN[[#This Row],[Departure date]])</f>
        <v/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4"/>
      <c r="U44" t="str">
        <f>IF(FORM_COMP[[#This Row],[Arrival date]]="","",IF(AND(FORM_COMP[[#This Row],[Arrival date]]&lt;=DATE(2022,11,9),FORM_COMP[[#This Row],[Departure date]]&gt;DATE(2022,11,9)),"YES","NO"))</f>
        <v/>
      </c>
      <c r="V44" t="str">
        <f>IF(FORM_COMP[[#This Row],[Arrival date]]="","",IF(AND(FORM_COMP[[#This Row],[Arrival date]]&lt;=DATE(2022,11,10),FORM_COMP[[#This Row],[Departure date]]&gt;DATE(2022,11,10)),"YES","NO"))</f>
        <v/>
      </c>
      <c r="W44" t="str">
        <f>IF(FORM_COMP[[#This Row],[Arrival date]]="","",IF(AND(FORM_COMP[[#This Row],[Arrival date]]&lt;=DATE(2022,11,11),FORM_COMP[[#This Row],[Departure date]]&gt;DATE(2022,11,11)),"YES","NO"))</f>
        <v/>
      </c>
      <c r="X44" t="str">
        <f>IF(FORM_COMP[[#This Row],[Arrival date]]="","",IF(AND(FORM_COMP[[#This Row],[Arrival date]]&lt;=DATE(2022,11,12),FORM_COMP[[#This Row],[Departure date]]&gt;DATE(2022,11,12)),"YES","NO"))</f>
        <v/>
      </c>
      <c r="Y44" t="str">
        <f>IF(FORM_COMP[[#This Row],[Arrival date]]="","",IF(AND(FORM_COMP[[#This Row],[Arrival date]]&lt;=DATE(2022,11,13),FORM_COMP[[#This Row],[Departure date]]&gt;DATE(2022,11,13)),"YES","NO"))</f>
        <v/>
      </c>
      <c r="AA44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4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4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4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4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5" spans="2:31">
      <c r="B4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]]=""),"O",IF(COUNTIF(AA45:AE45,"ND")&gt;0.5,"R",IF(COUNTIF(FORM_COMP[[#This Row],[09/11/2022]:[13/11/2022]],"")=COUNTIF(U45:Y45,"NO"),"G","R")))))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3" t="str">
        <f>IF(FORM_GEN[[#This Row],[Departure date]]="","",FORM_GEN[[#This Row],[Departure date]])</f>
        <v/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4"/>
      <c r="U45" t="str">
        <f>IF(FORM_COMP[[#This Row],[Arrival date]]="","",IF(AND(FORM_COMP[[#This Row],[Arrival date]]&lt;=DATE(2022,11,9),FORM_COMP[[#This Row],[Departure date]]&gt;DATE(2022,11,9)),"YES","NO"))</f>
        <v/>
      </c>
      <c r="V45" t="str">
        <f>IF(FORM_COMP[[#This Row],[Arrival date]]="","",IF(AND(FORM_COMP[[#This Row],[Arrival date]]&lt;=DATE(2022,11,10),FORM_COMP[[#This Row],[Departure date]]&gt;DATE(2022,11,10)),"YES","NO"))</f>
        <v/>
      </c>
      <c r="W45" t="str">
        <f>IF(FORM_COMP[[#This Row],[Arrival date]]="","",IF(AND(FORM_COMP[[#This Row],[Arrival date]]&lt;=DATE(2022,11,11),FORM_COMP[[#This Row],[Departure date]]&gt;DATE(2022,11,11)),"YES","NO"))</f>
        <v/>
      </c>
      <c r="X45" t="str">
        <f>IF(FORM_COMP[[#This Row],[Arrival date]]="","",IF(AND(FORM_COMP[[#This Row],[Arrival date]]&lt;=DATE(2022,11,12),FORM_COMP[[#This Row],[Departure date]]&gt;DATE(2022,11,12)),"YES","NO"))</f>
        <v/>
      </c>
      <c r="Y45" t="str">
        <f>IF(FORM_COMP[[#This Row],[Arrival date]]="","",IF(AND(FORM_COMP[[#This Row],[Arrival date]]&lt;=DATE(2022,11,13),FORM_COMP[[#This Row],[Departure date]]&gt;DATE(2022,11,13)),"YES","NO"))</f>
        <v/>
      </c>
      <c r="AA45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5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5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5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5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6" spans="2:31">
      <c r="B4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]]=""),"O",IF(COUNTIF(AA46:AE46,"ND")&gt;0.5,"R",IF(COUNTIF(FORM_COMP[[#This Row],[09/11/2022]:[13/11/2022]],"")=COUNTIF(U46:Y46,"NO"),"G","R")))))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3" t="str">
        <f>IF(FORM_GEN[[#This Row],[Departure date]]="","",FORM_GEN[[#This Row],[Departure date]])</f>
        <v/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4"/>
      <c r="U46" t="str">
        <f>IF(FORM_COMP[[#This Row],[Arrival date]]="","",IF(AND(FORM_COMP[[#This Row],[Arrival date]]&lt;=DATE(2022,11,9),FORM_COMP[[#This Row],[Departure date]]&gt;DATE(2022,11,9)),"YES","NO"))</f>
        <v/>
      </c>
      <c r="V46" t="str">
        <f>IF(FORM_COMP[[#This Row],[Arrival date]]="","",IF(AND(FORM_COMP[[#This Row],[Arrival date]]&lt;=DATE(2022,11,10),FORM_COMP[[#This Row],[Departure date]]&gt;DATE(2022,11,10)),"YES","NO"))</f>
        <v/>
      </c>
      <c r="W46" t="str">
        <f>IF(FORM_COMP[[#This Row],[Arrival date]]="","",IF(AND(FORM_COMP[[#This Row],[Arrival date]]&lt;=DATE(2022,11,11),FORM_COMP[[#This Row],[Departure date]]&gt;DATE(2022,11,11)),"YES","NO"))</f>
        <v/>
      </c>
      <c r="X46" t="str">
        <f>IF(FORM_COMP[[#This Row],[Arrival date]]="","",IF(AND(FORM_COMP[[#This Row],[Arrival date]]&lt;=DATE(2022,11,12),FORM_COMP[[#This Row],[Departure date]]&gt;DATE(2022,11,12)),"YES","NO"))</f>
        <v/>
      </c>
      <c r="Y46" t="str">
        <f>IF(FORM_COMP[[#This Row],[Arrival date]]="","",IF(AND(FORM_COMP[[#This Row],[Arrival date]]&lt;=DATE(2022,11,13),FORM_COMP[[#This Row],[Departure date]]&gt;DATE(2022,11,13)),"YES","NO"))</f>
        <v/>
      </c>
      <c r="AA46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6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6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6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6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7" spans="2:31">
      <c r="B4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]]=""),"O",IF(COUNTIF(AA47:AE47,"ND")&gt;0.5,"R",IF(COUNTIF(FORM_COMP[[#This Row],[09/11/2022]:[13/11/2022]],"")=COUNTIF(U47:Y47,"NO"),"G","R")))))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3" t="str">
        <f>IF(FORM_GEN[[#This Row],[Departure date]]="","",FORM_GEN[[#This Row],[Departure date]])</f>
        <v/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4"/>
      <c r="U47" t="str">
        <f>IF(FORM_COMP[[#This Row],[Arrival date]]="","",IF(AND(FORM_COMP[[#This Row],[Arrival date]]&lt;=DATE(2022,11,9),FORM_COMP[[#This Row],[Departure date]]&gt;DATE(2022,11,9)),"YES","NO"))</f>
        <v/>
      </c>
      <c r="V47" t="str">
        <f>IF(FORM_COMP[[#This Row],[Arrival date]]="","",IF(AND(FORM_COMP[[#This Row],[Arrival date]]&lt;=DATE(2022,11,10),FORM_COMP[[#This Row],[Departure date]]&gt;DATE(2022,11,10)),"YES","NO"))</f>
        <v/>
      </c>
      <c r="W47" t="str">
        <f>IF(FORM_COMP[[#This Row],[Arrival date]]="","",IF(AND(FORM_COMP[[#This Row],[Arrival date]]&lt;=DATE(2022,11,11),FORM_COMP[[#This Row],[Departure date]]&gt;DATE(2022,11,11)),"YES","NO"))</f>
        <v/>
      </c>
      <c r="X47" t="str">
        <f>IF(FORM_COMP[[#This Row],[Arrival date]]="","",IF(AND(FORM_COMP[[#This Row],[Arrival date]]&lt;=DATE(2022,11,12),FORM_COMP[[#This Row],[Departure date]]&gt;DATE(2022,11,12)),"YES","NO"))</f>
        <v/>
      </c>
      <c r="Y47" t="str">
        <f>IF(FORM_COMP[[#This Row],[Arrival date]]="","",IF(AND(FORM_COMP[[#This Row],[Arrival date]]&lt;=DATE(2022,11,13),FORM_COMP[[#This Row],[Departure date]]&gt;DATE(2022,11,13)),"YES","NO"))</f>
        <v/>
      </c>
      <c r="AA47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7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7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7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7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8" spans="2:31">
      <c r="B4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]]=""),"O",IF(COUNTIF(AA48:AE48,"ND")&gt;0.5,"R",IF(COUNTIF(FORM_COMP[[#This Row],[09/11/2022]:[13/11/2022]],"")=COUNTIF(U48:Y48,"NO"),"G","R")))))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3" t="str">
        <f>IF(FORM_GEN[[#This Row],[Departure date]]="","",FORM_GEN[[#This Row],[Departure date]])</f>
        <v/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4"/>
      <c r="U48" t="str">
        <f>IF(FORM_COMP[[#This Row],[Arrival date]]="","",IF(AND(FORM_COMP[[#This Row],[Arrival date]]&lt;=DATE(2022,11,9),FORM_COMP[[#This Row],[Departure date]]&gt;DATE(2022,11,9)),"YES","NO"))</f>
        <v/>
      </c>
      <c r="V48" t="str">
        <f>IF(FORM_COMP[[#This Row],[Arrival date]]="","",IF(AND(FORM_COMP[[#This Row],[Arrival date]]&lt;=DATE(2022,11,10),FORM_COMP[[#This Row],[Departure date]]&gt;DATE(2022,11,10)),"YES","NO"))</f>
        <v/>
      </c>
      <c r="W48" t="str">
        <f>IF(FORM_COMP[[#This Row],[Arrival date]]="","",IF(AND(FORM_COMP[[#This Row],[Arrival date]]&lt;=DATE(2022,11,11),FORM_COMP[[#This Row],[Departure date]]&gt;DATE(2022,11,11)),"YES","NO"))</f>
        <v/>
      </c>
      <c r="X48" t="str">
        <f>IF(FORM_COMP[[#This Row],[Arrival date]]="","",IF(AND(FORM_COMP[[#This Row],[Arrival date]]&lt;=DATE(2022,11,12),FORM_COMP[[#This Row],[Departure date]]&gt;DATE(2022,11,12)),"YES","NO"))</f>
        <v/>
      </c>
      <c r="Y48" t="str">
        <f>IF(FORM_COMP[[#This Row],[Arrival date]]="","",IF(AND(FORM_COMP[[#This Row],[Arrival date]]&lt;=DATE(2022,11,13),FORM_COMP[[#This Row],[Departure date]]&gt;DATE(2022,11,13)),"YES","NO"))</f>
        <v/>
      </c>
      <c r="AA48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8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8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8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8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49" spans="2:31">
      <c r="B4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]]=""),"O",IF(COUNTIF(AA49:AE49,"ND")&gt;0.5,"R",IF(COUNTIF(FORM_COMP[[#This Row],[09/11/2022]:[13/11/2022]],"")=COUNTIF(U49:Y49,"NO"),"G","R")))))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3" t="str">
        <f>IF(FORM_GEN[[#This Row],[Departure date]]="","",FORM_GEN[[#This Row],[Departure date]])</f>
        <v/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4"/>
      <c r="U49" t="str">
        <f>IF(FORM_COMP[[#This Row],[Arrival date]]="","",IF(AND(FORM_COMP[[#This Row],[Arrival date]]&lt;=DATE(2022,11,9),FORM_COMP[[#This Row],[Departure date]]&gt;DATE(2022,11,9)),"YES","NO"))</f>
        <v/>
      </c>
      <c r="V49" t="str">
        <f>IF(FORM_COMP[[#This Row],[Arrival date]]="","",IF(AND(FORM_COMP[[#This Row],[Arrival date]]&lt;=DATE(2022,11,10),FORM_COMP[[#This Row],[Departure date]]&gt;DATE(2022,11,10)),"YES","NO"))</f>
        <v/>
      </c>
      <c r="W49" t="str">
        <f>IF(FORM_COMP[[#This Row],[Arrival date]]="","",IF(AND(FORM_COMP[[#This Row],[Arrival date]]&lt;=DATE(2022,11,11),FORM_COMP[[#This Row],[Departure date]]&gt;DATE(2022,11,11)),"YES","NO"))</f>
        <v/>
      </c>
      <c r="X49" t="str">
        <f>IF(FORM_COMP[[#This Row],[Arrival date]]="","",IF(AND(FORM_COMP[[#This Row],[Arrival date]]&lt;=DATE(2022,11,12),FORM_COMP[[#This Row],[Departure date]]&gt;DATE(2022,11,12)),"YES","NO"))</f>
        <v/>
      </c>
      <c r="Y49" t="str">
        <f>IF(FORM_COMP[[#This Row],[Arrival date]]="","",IF(AND(FORM_COMP[[#This Row],[Arrival date]]&lt;=DATE(2022,11,13),FORM_COMP[[#This Row],[Departure date]]&gt;DATE(2022,11,13)),"YES","NO"))</f>
        <v/>
      </c>
      <c r="AA49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49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49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49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49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0" spans="2:31">
      <c r="B5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]]=""),"O",IF(COUNTIF(AA50:AE50,"ND")&gt;0.5,"R",IF(COUNTIF(FORM_COMP[[#This Row],[09/11/2022]:[13/11/2022]],"")=COUNTIF(U50:Y50,"NO"),"G","R")))))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3" t="str">
        <f>IF(FORM_GEN[[#This Row],[Departure date]]="","",FORM_GEN[[#This Row],[Departure date]])</f>
        <v/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4"/>
      <c r="U50" t="str">
        <f>IF(FORM_COMP[[#This Row],[Arrival date]]="","",IF(AND(FORM_COMP[[#This Row],[Arrival date]]&lt;=DATE(2022,11,9),FORM_COMP[[#This Row],[Departure date]]&gt;DATE(2022,11,9)),"YES","NO"))</f>
        <v/>
      </c>
      <c r="V50" t="str">
        <f>IF(FORM_COMP[[#This Row],[Arrival date]]="","",IF(AND(FORM_COMP[[#This Row],[Arrival date]]&lt;=DATE(2022,11,10),FORM_COMP[[#This Row],[Departure date]]&gt;DATE(2022,11,10)),"YES","NO"))</f>
        <v/>
      </c>
      <c r="W50" t="str">
        <f>IF(FORM_COMP[[#This Row],[Arrival date]]="","",IF(AND(FORM_COMP[[#This Row],[Arrival date]]&lt;=DATE(2022,11,11),FORM_COMP[[#This Row],[Departure date]]&gt;DATE(2022,11,11)),"YES","NO"))</f>
        <v/>
      </c>
      <c r="X50" t="str">
        <f>IF(FORM_COMP[[#This Row],[Arrival date]]="","",IF(AND(FORM_COMP[[#This Row],[Arrival date]]&lt;=DATE(2022,11,12),FORM_COMP[[#This Row],[Departure date]]&gt;DATE(2022,11,12)),"YES","NO"))</f>
        <v/>
      </c>
      <c r="Y50" t="str">
        <f>IF(FORM_COMP[[#This Row],[Arrival date]]="","",IF(AND(FORM_COMP[[#This Row],[Arrival date]]&lt;=DATE(2022,11,13),FORM_COMP[[#This Row],[Departure date]]&gt;DATE(2022,11,13)),"YES","NO"))</f>
        <v/>
      </c>
      <c r="AA50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0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0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0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0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1" spans="2:31">
      <c r="B5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]]=""),"O",IF(COUNTIF(AA51:AE51,"ND")&gt;0.5,"R",IF(COUNTIF(FORM_COMP[[#This Row],[09/11/2022]:[13/11/2022]],"")=COUNTIF(U51:Y51,"NO"),"G","R")))))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3" t="str">
        <f>IF(FORM_GEN[[#This Row],[Departure date]]="","",FORM_GEN[[#This Row],[Departure date]])</f>
        <v/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4"/>
      <c r="U51" t="str">
        <f>IF(FORM_COMP[[#This Row],[Arrival date]]="","",IF(AND(FORM_COMP[[#This Row],[Arrival date]]&lt;=DATE(2022,11,9),FORM_COMP[[#This Row],[Departure date]]&gt;DATE(2022,11,9)),"YES","NO"))</f>
        <v/>
      </c>
      <c r="V51" t="str">
        <f>IF(FORM_COMP[[#This Row],[Arrival date]]="","",IF(AND(FORM_COMP[[#This Row],[Arrival date]]&lt;=DATE(2022,11,10),FORM_COMP[[#This Row],[Departure date]]&gt;DATE(2022,11,10)),"YES","NO"))</f>
        <v/>
      </c>
      <c r="W51" t="str">
        <f>IF(FORM_COMP[[#This Row],[Arrival date]]="","",IF(AND(FORM_COMP[[#This Row],[Arrival date]]&lt;=DATE(2022,11,11),FORM_COMP[[#This Row],[Departure date]]&gt;DATE(2022,11,11)),"YES","NO"))</f>
        <v/>
      </c>
      <c r="X51" t="str">
        <f>IF(FORM_COMP[[#This Row],[Arrival date]]="","",IF(AND(FORM_COMP[[#This Row],[Arrival date]]&lt;=DATE(2022,11,12),FORM_COMP[[#This Row],[Departure date]]&gt;DATE(2022,11,12)),"YES","NO"))</f>
        <v/>
      </c>
      <c r="Y51" t="str">
        <f>IF(FORM_COMP[[#This Row],[Arrival date]]="","",IF(AND(FORM_COMP[[#This Row],[Arrival date]]&lt;=DATE(2022,11,13),FORM_COMP[[#This Row],[Departure date]]&gt;DATE(2022,11,13)),"YES","NO"))</f>
        <v/>
      </c>
      <c r="AA51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1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1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1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1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2" spans="2:31">
      <c r="B5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]]=""),"O",IF(COUNTIF(AA52:AE52,"ND")&gt;0.5,"R",IF(COUNTIF(FORM_COMP[[#This Row],[09/11/2022]:[13/11/2022]],"")=COUNTIF(U52:Y52,"NO"),"G","R")))))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3" t="str">
        <f>IF(FORM_GEN[[#This Row],[Departure date]]="","",FORM_GEN[[#This Row],[Departure date]])</f>
        <v/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4"/>
      <c r="U52" t="str">
        <f>IF(FORM_COMP[[#This Row],[Arrival date]]="","",IF(AND(FORM_COMP[[#This Row],[Arrival date]]&lt;=DATE(2022,11,9),FORM_COMP[[#This Row],[Departure date]]&gt;DATE(2022,11,9)),"YES","NO"))</f>
        <v/>
      </c>
      <c r="V52" t="str">
        <f>IF(FORM_COMP[[#This Row],[Arrival date]]="","",IF(AND(FORM_COMP[[#This Row],[Arrival date]]&lt;=DATE(2022,11,10),FORM_COMP[[#This Row],[Departure date]]&gt;DATE(2022,11,10)),"YES","NO"))</f>
        <v/>
      </c>
      <c r="W52" t="str">
        <f>IF(FORM_COMP[[#This Row],[Arrival date]]="","",IF(AND(FORM_COMP[[#This Row],[Arrival date]]&lt;=DATE(2022,11,11),FORM_COMP[[#This Row],[Departure date]]&gt;DATE(2022,11,11)),"YES","NO"))</f>
        <v/>
      </c>
      <c r="X52" t="str">
        <f>IF(FORM_COMP[[#This Row],[Arrival date]]="","",IF(AND(FORM_COMP[[#This Row],[Arrival date]]&lt;=DATE(2022,11,12),FORM_COMP[[#This Row],[Departure date]]&gt;DATE(2022,11,12)),"YES","NO"))</f>
        <v/>
      </c>
      <c r="Y52" t="str">
        <f>IF(FORM_COMP[[#This Row],[Arrival date]]="","",IF(AND(FORM_COMP[[#This Row],[Arrival date]]&lt;=DATE(2022,11,13),FORM_COMP[[#This Row],[Departure date]]&gt;DATE(2022,11,13)),"YES","NO"))</f>
        <v/>
      </c>
      <c r="AA52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2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2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2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2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3" spans="2:31">
      <c r="B5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]]=""),"O",IF(COUNTIF(AA53:AE53,"ND")&gt;0.5,"R",IF(COUNTIF(FORM_COMP[[#This Row],[09/11/2022]:[13/11/2022]],"")=COUNTIF(U53:Y53,"NO"),"G","R")))))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3" t="str">
        <f>IF(FORM_GEN[[#This Row],[Departure date]]="","",FORM_GEN[[#This Row],[Departure date]])</f>
        <v/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4"/>
      <c r="U53" t="str">
        <f>IF(FORM_COMP[[#This Row],[Arrival date]]="","",IF(AND(FORM_COMP[[#This Row],[Arrival date]]&lt;=DATE(2022,11,9),FORM_COMP[[#This Row],[Departure date]]&gt;DATE(2022,11,9)),"YES","NO"))</f>
        <v/>
      </c>
      <c r="V53" t="str">
        <f>IF(FORM_COMP[[#This Row],[Arrival date]]="","",IF(AND(FORM_COMP[[#This Row],[Arrival date]]&lt;=DATE(2022,11,10),FORM_COMP[[#This Row],[Departure date]]&gt;DATE(2022,11,10)),"YES","NO"))</f>
        <v/>
      </c>
      <c r="W53" t="str">
        <f>IF(FORM_COMP[[#This Row],[Arrival date]]="","",IF(AND(FORM_COMP[[#This Row],[Arrival date]]&lt;=DATE(2022,11,11),FORM_COMP[[#This Row],[Departure date]]&gt;DATE(2022,11,11)),"YES","NO"))</f>
        <v/>
      </c>
      <c r="X53" t="str">
        <f>IF(FORM_COMP[[#This Row],[Arrival date]]="","",IF(AND(FORM_COMP[[#This Row],[Arrival date]]&lt;=DATE(2022,11,12),FORM_COMP[[#This Row],[Departure date]]&gt;DATE(2022,11,12)),"YES","NO"))</f>
        <v/>
      </c>
      <c r="Y53" t="str">
        <f>IF(FORM_COMP[[#This Row],[Arrival date]]="","",IF(AND(FORM_COMP[[#This Row],[Arrival date]]&lt;=DATE(2022,11,13),FORM_COMP[[#This Row],[Departure date]]&gt;DATE(2022,11,13)),"YES","NO"))</f>
        <v/>
      </c>
      <c r="AA53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3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3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3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3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4" spans="2:31">
      <c r="B5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]]=""),"O",IF(COUNTIF(AA54:AE54,"ND")&gt;0.5,"R",IF(COUNTIF(FORM_COMP[[#This Row],[09/11/2022]:[13/11/2022]],"")=COUNTIF(U54:Y54,"NO"),"G","R")))))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3" t="str">
        <f>IF(FORM_GEN[[#This Row],[Departure date]]="","",FORM_GEN[[#This Row],[Departure date]])</f>
        <v/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4"/>
      <c r="U54" t="str">
        <f>IF(FORM_COMP[[#This Row],[Arrival date]]="","",IF(AND(FORM_COMP[[#This Row],[Arrival date]]&lt;=DATE(2022,11,9),FORM_COMP[[#This Row],[Departure date]]&gt;DATE(2022,11,9)),"YES","NO"))</f>
        <v/>
      </c>
      <c r="V54" t="str">
        <f>IF(FORM_COMP[[#This Row],[Arrival date]]="","",IF(AND(FORM_COMP[[#This Row],[Arrival date]]&lt;=DATE(2022,11,10),FORM_COMP[[#This Row],[Departure date]]&gt;DATE(2022,11,10)),"YES","NO"))</f>
        <v/>
      </c>
      <c r="W54" t="str">
        <f>IF(FORM_COMP[[#This Row],[Arrival date]]="","",IF(AND(FORM_COMP[[#This Row],[Arrival date]]&lt;=DATE(2022,11,11),FORM_COMP[[#This Row],[Departure date]]&gt;DATE(2022,11,11)),"YES","NO"))</f>
        <v/>
      </c>
      <c r="X54" t="str">
        <f>IF(FORM_COMP[[#This Row],[Arrival date]]="","",IF(AND(FORM_COMP[[#This Row],[Arrival date]]&lt;=DATE(2022,11,12),FORM_COMP[[#This Row],[Departure date]]&gt;DATE(2022,11,12)),"YES","NO"))</f>
        <v/>
      </c>
      <c r="Y54" t="str">
        <f>IF(FORM_COMP[[#This Row],[Arrival date]]="","",IF(AND(FORM_COMP[[#This Row],[Arrival date]]&lt;=DATE(2022,11,13),FORM_COMP[[#This Row],[Departure date]]&gt;DATE(2022,11,13)),"YES","NO"))</f>
        <v/>
      </c>
      <c r="AA54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4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4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4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4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5" spans="2:31">
      <c r="B5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]]=""),"O",IF(COUNTIF(AA55:AE55,"ND")&gt;0.5,"R",IF(COUNTIF(FORM_COMP[[#This Row],[09/11/2022]:[13/11/2022]],"")=COUNTIF(U55:Y55,"NO"),"G","R")))))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3" t="str">
        <f>IF(FORM_GEN[[#This Row],[Departure date]]="","",FORM_GEN[[#This Row],[Departure date]])</f>
        <v/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4"/>
      <c r="U55" t="str">
        <f>IF(FORM_COMP[[#This Row],[Arrival date]]="","",IF(AND(FORM_COMP[[#This Row],[Arrival date]]&lt;=DATE(2022,11,9),FORM_COMP[[#This Row],[Departure date]]&gt;DATE(2022,11,9)),"YES","NO"))</f>
        <v/>
      </c>
      <c r="V55" t="str">
        <f>IF(FORM_COMP[[#This Row],[Arrival date]]="","",IF(AND(FORM_COMP[[#This Row],[Arrival date]]&lt;=DATE(2022,11,10),FORM_COMP[[#This Row],[Departure date]]&gt;DATE(2022,11,10)),"YES","NO"))</f>
        <v/>
      </c>
      <c r="W55" t="str">
        <f>IF(FORM_COMP[[#This Row],[Arrival date]]="","",IF(AND(FORM_COMP[[#This Row],[Arrival date]]&lt;=DATE(2022,11,11),FORM_COMP[[#This Row],[Departure date]]&gt;DATE(2022,11,11)),"YES","NO"))</f>
        <v/>
      </c>
      <c r="X55" t="str">
        <f>IF(FORM_COMP[[#This Row],[Arrival date]]="","",IF(AND(FORM_COMP[[#This Row],[Arrival date]]&lt;=DATE(2022,11,12),FORM_COMP[[#This Row],[Departure date]]&gt;DATE(2022,11,12)),"YES","NO"))</f>
        <v/>
      </c>
      <c r="Y55" t="str">
        <f>IF(FORM_COMP[[#This Row],[Arrival date]]="","",IF(AND(FORM_COMP[[#This Row],[Arrival date]]&lt;=DATE(2022,11,13),FORM_COMP[[#This Row],[Departure date]]&gt;DATE(2022,11,13)),"YES","NO"))</f>
        <v/>
      </c>
      <c r="AA55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5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5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5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5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6" spans="2:31">
      <c r="B5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]]=""),"O",IF(COUNTIF(AA56:AE56,"ND")&gt;0.5,"R",IF(COUNTIF(FORM_COMP[[#This Row],[09/11/2022]:[13/11/2022]],"")=COUNTIF(U56:Y56,"NO"),"G","R")))))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3" t="str">
        <f>IF(FORM_GEN[[#This Row],[Departure date]]="","",FORM_GEN[[#This Row],[Departure date]])</f>
        <v/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4"/>
      <c r="U56" t="str">
        <f>IF(FORM_COMP[[#This Row],[Arrival date]]="","",IF(AND(FORM_COMP[[#This Row],[Arrival date]]&lt;=DATE(2022,11,9),FORM_COMP[[#This Row],[Departure date]]&gt;DATE(2022,11,9)),"YES","NO"))</f>
        <v/>
      </c>
      <c r="V56" t="str">
        <f>IF(FORM_COMP[[#This Row],[Arrival date]]="","",IF(AND(FORM_COMP[[#This Row],[Arrival date]]&lt;=DATE(2022,11,10),FORM_COMP[[#This Row],[Departure date]]&gt;DATE(2022,11,10)),"YES","NO"))</f>
        <v/>
      </c>
      <c r="W56" t="str">
        <f>IF(FORM_COMP[[#This Row],[Arrival date]]="","",IF(AND(FORM_COMP[[#This Row],[Arrival date]]&lt;=DATE(2022,11,11),FORM_COMP[[#This Row],[Departure date]]&gt;DATE(2022,11,11)),"YES","NO"))</f>
        <v/>
      </c>
      <c r="X56" t="str">
        <f>IF(FORM_COMP[[#This Row],[Arrival date]]="","",IF(AND(FORM_COMP[[#This Row],[Arrival date]]&lt;=DATE(2022,11,12),FORM_COMP[[#This Row],[Departure date]]&gt;DATE(2022,11,12)),"YES","NO"))</f>
        <v/>
      </c>
      <c r="Y56" t="str">
        <f>IF(FORM_COMP[[#This Row],[Arrival date]]="","",IF(AND(FORM_COMP[[#This Row],[Arrival date]]&lt;=DATE(2022,11,13),FORM_COMP[[#This Row],[Departure date]]&gt;DATE(2022,11,13)),"YES","NO"))</f>
        <v/>
      </c>
      <c r="AA56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6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6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6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6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7" spans="2:31">
      <c r="B5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]]=""),"O",IF(COUNTIF(AA57:AE57,"ND")&gt;0.5,"R",IF(COUNTIF(FORM_COMP[[#This Row],[09/11/2022]:[13/11/2022]],"")=COUNTIF(U57:Y57,"NO"),"G","R")))))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3" t="str">
        <f>IF(FORM_GEN[[#This Row],[Departure date]]="","",FORM_GEN[[#This Row],[Departure date]])</f>
        <v/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4"/>
      <c r="U57" t="str">
        <f>IF(FORM_COMP[[#This Row],[Arrival date]]="","",IF(AND(FORM_COMP[[#This Row],[Arrival date]]&lt;=DATE(2022,11,9),FORM_COMP[[#This Row],[Departure date]]&gt;DATE(2022,11,9)),"YES","NO"))</f>
        <v/>
      </c>
      <c r="V57" t="str">
        <f>IF(FORM_COMP[[#This Row],[Arrival date]]="","",IF(AND(FORM_COMP[[#This Row],[Arrival date]]&lt;=DATE(2022,11,10),FORM_COMP[[#This Row],[Departure date]]&gt;DATE(2022,11,10)),"YES","NO"))</f>
        <v/>
      </c>
      <c r="W57" t="str">
        <f>IF(FORM_COMP[[#This Row],[Arrival date]]="","",IF(AND(FORM_COMP[[#This Row],[Arrival date]]&lt;=DATE(2022,11,11),FORM_COMP[[#This Row],[Departure date]]&gt;DATE(2022,11,11)),"YES","NO"))</f>
        <v/>
      </c>
      <c r="X57" t="str">
        <f>IF(FORM_COMP[[#This Row],[Arrival date]]="","",IF(AND(FORM_COMP[[#This Row],[Arrival date]]&lt;=DATE(2022,11,12),FORM_COMP[[#This Row],[Departure date]]&gt;DATE(2022,11,12)),"YES","NO"))</f>
        <v/>
      </c>
      <c r="Y57" t="str">
        <f>IF(FORM_COMP[[#This Row],[Arrival date]]="","",IF(AND(FORM_COMP[[#This Row],[Arrival date]]&lt;=DATE(2022,11,13),FORM_COMP[[#This Row],[Departure date]]&gt;DATE(2022,11,13)),"YES","NO"))</f>
        <v/>
      </c>
      <c r="AA57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7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7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7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7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8" spans="2:31">
      <c r="B5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]]=""),"O",IF(COUNTIF(AA58:AE58,"ND")&gt;0.5,"R",IF(COUNTIF(FORM_COMP[[#This Row],[09/11/2022]:[13/11/2022]],"")=COUNTIF(U58:Y58,"NO"),"G","R")))))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3" t="str">
        <f>IF(FORM_GEN[[#This Row],[Departure date]]="","",FORM_GEN[[#This Row],[Departure date]])</f>
        <v/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4"/>
      <c r="U58" t="str">
        <f>IF(FORM_COMP[[#This Row],[Arrival date]]="","",IF(AND(FORM_COMP[[#This Row],[Arrival date]]&lt;=DATE(2022,11,9),FORM_COMP[[#This Row],[Departure date]]&gt;DATE(2022,11,9)),"YES","NO"))</f>
        <v/>
      </c>
      <c r="V58" t="str">
        <f>IF(FORM_COMP[[#This Row],[Arrival date]]="","",IF(AND(FORM_COMP[[#This Row],[Arrival date]]&lt;=DATE(2022,11,10),FORM_COMP[[#This Row],[Departure date]]&gt;DATE(2022,11,10)),"YES","NO"))</f>
        <v/>
      </c>
      <c r="W58" t="str">
        <f>IF(FORM_COMP[[#This Row],[Arrival date]]="","",IF(AND(FORM_COMP[[#This Row],[Arrival date]]&lt;=DATE(2022,11,11),FORM_COMP[[#This Row],[Departure date]]&gt;DATE(2022,11,11)),"YES","NO"))</f>
        <v/>
      </c>
      <c r="X58" t="str">
        <f>IF(FORM_COMP[[#This Row],[Arrival date]]="","",IF(AND(FORM_COMP[[#This Row],[Arrival date]]&lt;=DATE(2022,11,12),FORM_COMP[[#This Row],[Departure date]]&gt;DATE(2022,11,12)),"YES","NO"))</f>
        <v/>
      </c>
      <c r="Y58" t="str">
        <f>IF(FORM_COMP[[#This Row],[Arrival date]]="","",IF(AND(FORM_COMP[[#This Row],[Arrival date]]&lt;=DATE(2022,11,13),FORM_COMP[[#This Row],[Departure date]]&gt;DATE(2022,11,13)),"YES","NO"))</f>
        <v/>
      </c>
      <c r="AA58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8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8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8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8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59" spans="2:31">
      <c r="B5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]]=""),"O",IF(COUNTIF(AA59:AE59,"ND")&gt;0.5,"R",IF(COUNTIF(FORM_COMP[[#This Row],[09/11/2022]:[13/11/2022]],"")=COUNTIF(U59:Y59,"NO"),"G","R")))))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3" t="str">
        <f>IF(FORM_GEN[[#This Row],[Departure date]]="","",FORM_GEN[[#This Row],[Departure date]])</f>
        <v/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4"/>
      <c r="U59" t="str">
        <f>IF(FORM_COMP[[#This Row],[Arrival date]]="","",IF(AND(FORM_COMP[[#This Row],[Arrival date]]&lt;=DATE(2022,11,9),FORM_COMP[[#This Row],[Departure date]]&gt;DATE(2022,11,9)),"YES","NO"))</f>
        <v/>
      </c>
      <c r="V59" t="str">
        <f>IF(FORM_COMP[[#This Row],[Arrival date]]="","",IF(AND(FORM_COMP[[#This Row],[Arrival date]]&lt;=DATE(2022,11,10),FORM_COMP[[#This Row],[Departure date]]&gt;DATE(2022,11,10)),"YES","NO"))</f>
        <v/>
      </c>
      <c r="W59" t="str">
        <f>IF(FORM_COMP[[#This Row],[Arrival date]]="","",IF(AND(FORM_COMP[[#This Row],[Arrival date]]&lt;=DATE(2022,11,11),FORM_COMP[[#This Row],[Departure date]]&gt;DATE(2022,11,11)),"YES","NO"))</f>
        <v/>
      </c>
      <c r="X59" t="str">
        <f>IF(FORM_COMP[[#This Row],[Arrival date]]="","",IF(AND(FORM_COMP[[#This Row],[Arrival date]]&lt;=DATE(2022,11,12),FORM_COMP[[#This Row],[Departure date]]&gt;DATE(2022,11,12)),"YES","NO"))</f>
        <v/>
      </c>
      <c r="Y59" t="str">
        <f>IF(FORM_COMP[[#This Row],[Arrival date]]="","",IF(AND(FORM_COMP[[#This Row],[Arrival date]]&lt;=DATE(2022,11,13),FORM_COMP[[#This Row],[Departure date]]&gt;DATE(2022,11,13)),"YES","NO"))</f>
        <v/>
      </c>
      <c r="AA59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59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59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59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59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60" spans="2:31">
      <c r="B6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]]=""),"O",IF(COUNTIF(AA60:AE60,"ND")&gt;0.5,"R",IF(COUNTIF(FORM_COMP[[#This Row],[09/11/2022]:[13/11/2022]],"")=COUNTIF(U60:Y60,"NO"),"G","R")))))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3" t="str">
        <f>IF(FORM_GEN[[#This Row],[Departure date]]="","",FORM_GEN[[#This Row],[Departure date]])</f>
        <v/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4"/>
      <c r="U60" t="str">
        <f>IF(FORM_COMP[[#This Row],[Arrival date]]="","",IF(AND(FORM_COMP[[#This Row],[Arrival date]]&lt;=DATE(2022,11,9),FORM_COMP[[#This Row],[Departure date]]&gt;DATE(2022,11,9)),"YES","NO"))</f>
        <v/>
      </c>
      <c r="V60" t="str">
        <f>IF(FORM_COMP[[#This Row],[Arrival date]]="","",IF(AND(FORM_COMP[[#This Row],[Arrival date]]&lt;=DATE(2022,11,10),FORM_COMP[[#This Row],[Departure date]]&gt;DATE(2022,11,10)),"YES","NO"))</f>
        <v/>
      </c>
      <c r="W60" t="str">
        <f>IF(FORM_COMP[[#This Row],[Arrival date]]="","",IF(AND(FORM_COMP[[#This Row],[Arrival date]]&lt;=DATE(2022,11,11),FORM_COMP[[#This Row],[Departure date]]&gt;DATE(2022,11,11)),"YES","NO"))</f>
        <v/>
      </c>
      <c r="X60" t="str">
        <f>IF(FORM_COMP[[#This Row],[Arrival date]]="","",IF(AND(FORM_COMP[[#This Row],[Arrival date]]&lt;=DATE(2022,11,12),FORM_COMP[[#This Row],[Departure date]]&gt;DATE(2022,11,12)),"YES","NO"))</f>
        <v/>
      </c>
      <c r="Y60" t="str">
        <f>IF(FORM_COMP[[#This Row],[Arrival date]]="","",IF(AND(FORM_COMP[[#This Row],[Arrival date]]&lt;=DATE(2022,11,13),FORM_COMP[[#This Row],[Departure date]]&gt;DATE(2022,11,13)),"YES","NO"))</f>
        <v/>
      </c>
      <c r="AA60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60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60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60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60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61" spans="2:31">
      <c r="B6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]]=""),"O",IF(COUNTIF(AA61:AE61,"ND")&gt;0.5,"R",IF(COUNTIF(FORM_COMP[[#This Row],[09/11/2022]:[13/11/2022]],"")=COUNTIF(U61:Y61,"NO"),"G","R")))))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3" t="str">
        <f>IF(FORM_GEN[[#This Row],[Departure date]]="","",FORM_GEN[[#This Row],[Departure date]])</f>
        <v/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4"/>
      <c r="U61" t="str">
        <f>IF(FORM_COMP[[#This Row],[Arrival date]]="","",IF(AND(FORM_COMP[[#This Row],[Arrival date]]&lt;=DATE(2022,11,9),FORM_COMP[[#This Row],[Departure date]]&gt;DATE(2022,11,9)),"YES","NO"))</f>
        <v/>
      </c>
      <c r="V61" t="str">
        <f>IF(FORM_COMP[[#This Row],[Arrival date]]="","",IF(AND(FORM_COMP[[#This Row],[Arrival date]]&lt;=DATE(2022,11,10),FORM_COMP[[#This Row],[Departure date]]&gt;DATE(2022,11,10)),"YES","NO"))</f>
        <v/>
      </c>
      <c r="W61" t="str">
        <f>IF(FORM_COMP[[#This Row],[Arrival date]]="","",IF(AND(FORM_COMP[[#This Row],[Arrival date]]&lt;=DATE(2022,11,11),FORM_COMP[[#This Row],[Departure date]]&gt;DATE(2022,11,11)),"YES","NO"))</f>
        <v/>
      </c>
      <c r="X61" t="str">
        <f>IF(FORM_COMP[[#This Row],[Arrival date]]="","",IF(AND(FORM_COMP[[#This Row],[Arrival date]]&lt;=DATE(2022,11,12),FORM_COMP[[#This Row],[Departure date]]&gt;DATE(2022,11,12)),"YES","NO"))</f>
        <v/>
      </c>
      <c r="Y61" t="str">
        <f>IF(FORM_COMP[[#This Row],[Arrival date]]="","",IF(AND(FORM_COMP[[#This Row],[Arrival date]]&lt;=DATE(2022,11,13),FORM_COMP[[#This Row],[Departure date]]&gt;DATE(2022,11,13)),"YES","NO"))</f>
        <v/>
      </c>
      <c r="AA61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61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61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61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61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62" spans="2:31">
      <c r="B6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]]=""),"O",IF(COUNTIF(AA62:AE62,"ND")&gt;0.5,"R",IF(COUNTIF(FORM_COMP[[#This Row],[09/11/2022]:[13/11/2022]],"")=COUNTIF(U62:Y62,"NO"),"G","R")))))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3" t="str">
        <f>IF(FORM_GEN[[#This Row],[Departure date]]="","",FORM_GEN[[#This Row],[Departure date]])</f>
        <v/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4"/>
      <c r="U62" t="str">
        <f>IF(FORM_COMP[[#This Row],[Arrival date]]="","",IF(AND(FORM_COMP[[#This Row],[Arrival date]]&lt;=DATE(2022,11,9),FORM_COMP[[#This Row],[Departure date]]&gt;DATE(2022,11,9)),"YES","NO"))</f>
        <v/>
      </c>
      <c r="V62" t="str">
        <f>IF(FORM_COMP[[#This Row],[Arrival date]]="","",IF(AND(FORM_COMP[[#This Row],[Arrival date]]&lt;=DATE(2022,11,10),FORM_COMP[[#This Row],[Departure date]]&gt;DATE(2022,11,10)),"YES","NO"))</f>
        <v/>
      </c>
      <c r="W62" t="str">
        <f>IF(FORM_COMP[[#This Row],[Arrival date]]="","",IF(AND(FORM_COMP[[#This Row],[Arrival date]]&lt;=DATE(2022,11,11),FORM_COMP[[#This Row],[Departure date]]&gt;DATE(2022,11,11)),"YES","NO"))</f>
        <v/>
      </c>
      <c r="X62" t="str">
        <f>IF(FORM_COMP[[#This Row],[Arrival date]]="","",IF(AND(FORM_COMP[[#This Row],[Arrival date]]&lt;=DATE(2022,11,12),FORM_COMP[[#This Row],[Departure date]]&gt;DATE(2022,11,12)),"YES","NO"))</f>
        <v/>
      </c>
      <c r="Y62" t="str">
        <f>IF(FORM_COMP[[#This Row],[Arrival date]]="","",IF(AND(FORM_COMP[[#This Row],[Arrival date]]&lt;=DATE(2022,11,13),FORM_COMP[[#This Row],[Departure date]]&gt;DATE(2022,11,13)),"YES","NO"))</f>
        <v/>
      </c>
      <c r="AA62" t="str">
        <f>IF(FORM_COMP[[#This Row],[09/11/2022]]="","",IFERROR(VLOOKUP(CONCATENATE(FORM_COMP[[#This Row],[Hotel]],".",FORM_COMP[[#This Row],[09/11/2022]],".",FORM_COMP[[#This Row],[Catering]]),SET!$AI$2:$AJ$37,2,FALSE),"ND"))</f>
        <v/>
      </c>
      <c r="AB62" t="str">
        <f>IF(FORM_COMP[[#This Row],[10/11/2022]]="","",IFERROR(VLOOKUP(CONCATENATE(FORM_COMP[[#This Row],[Hotel]],".",FORM_COMP[[#This Row],[10/11/2022]],".",FORM_COMP[[#This Row],[Catering]]),SET!$AI$2:$AJ$37,2,FALSE),"ND"))</f>
        <v/>
      </c>
      <c r="AC62" t="str">
        <f>IF(FORM_COMP[[#This Row],[11/11/2022]]="","",IFERROR(VLOOKUP(CONCATENATE(FORM_COMP[[#This Row],[Hotel]],".",FORM_COMP[[#This Row],[11/11/2022]],".",FORM_COMP[[#This Row],[Catering]]),SET!$AI$2:$AJ$37,2,FALSE),"ND"))</f>
        <v/>
      </c>
      <c r="AD62" t="str">
        <f>IF(FORM_COMP[[#This Row],[12/11/2022]]="","",IFERROR(VLOOKUP(CONCATENATE(FORM_COMP[[#This Row],[Hotel]],".",FORM_COMP[[#This Row],[12/11/2022]],".",FORM_COMP[[#This Row],[Catering]]),SET!$AI$2:$AJ$37,2,FALSE),"NC"))</f>
        <v/>
      </c>
      <c r="AE62" t="str">
        <f>IF(FORM_COMP[[#This Row],[13/11/2022]]="","",IFERROR(VLOOKUP(CONCATENATE(FORM_COMP[[#This Row],[Hotel]],".",FORM_COMP[[#This Row],[13/11/2022]],".",FORM_COMP[[#This Row],[Catering]]),SET!$AI$2:$AJ$37,2,FALSE),"NC"))</f>
        <v/>
      </c>
    </row>
    <row r="63" spans="2:31"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2:31"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20:29">
      <c r="T65" s="14"/>
      <c r="U65" s="14"/>
      <c r="V65" s="14"/>
      <c r="W65" s="14"/>
      <c r="X65" s="14"/>
      <c r="Y65" s="14"/>
      <c r="Z65" s="14"/>
      <c r="AA65" s="14"/>
      <c r="AB65" s="14"/>
      <c r="AC65" s="14"/>
    </row>
  </sheetData>
  <sheetProtection algorithmName="SHA-512" hashValue="uiyF7aNck3Kt6LnhqBE2I8vUY1Z4IkroRfFkRNgkm0OT+Zl+2ZGS9s2bij8u4I2fiAP7I8byyFnWmEoIctG8dg==" saltValue="EP4ox7/+lJtr743BIn2LTQ==" spinCount="100000" sheet="1" objects="1" scenarios="1" formatCells="0"/>
  <mergeCells count="2">
    <mergeCell ref="A1:V5"/>
    <mergeCell ref="B7:G10"/>
  </mergeCells>
  <conditionalFormatting sqref="B13:B62">
    <cfRule type="containsText" dxfId="73" priority="14" operator="containsText" text="G">
      <formula>NOT(ISERROR(SEARCH("G",B13)))</formula>
    </cfRule>
    <cfRule type="containsText" dxfId="72" priority="15" operator="containsText" text="O">
      <formula>NOT(ISERROR(SEARCH("O",B13)))</formula>
    </cfRule>
    <cfRule type="containsText" dxfId="71" priority="16" operator="containsText" text="R">
      <formula>NOT(ISERROR(SEARCH("R",B13)))</formula>
    </cfRule>
    <cfRule type="containsText" dxfId="70" priority="17" operator="containsText" text="B">
      <formula>NOT(ISERROR(SEARCH("B",B13)))</formula>
    </cfRule>
  </conditionalFormatting>
  <conditionalFormatting sqref="L13:P62">
    <cfRule type="expression" dxfId="69" priority="13">
      <formula>IF(U13="NO",1,0)=1</formula>
    </cfRule>
  </conditionalFormatting>
  <conditionalFormatting sqref="Q13:Q62">
    <cfRule type="expression" dxfId="68" priority="8">
      <formula>(COUNTIF($L13:$P13,"TWIN")+COUNTIF($L13:$P13,"ALONE IN TWIIN")+COUNTIF($L13:$P13,"DOUBLE"))=0</formula>
    </cfRule>
  </conditionalFormatting>
  <conditionalFormatting sqref="L13:P62">
    <cfRule type="expression" dxfId="67" priority="23">
      <formula>AA13="ND"</formula>
    </cfRule>
    <cfRule type="expression" dxfId="66" priority="24">
      <formula>IF(AND($B13="R",$L13="",$U13="YES"),1,0)=1</formula>
    </cfRule>
  </conditionalFormatting>
  <conditionalFormatting sqref="K13:K62">
    <cfRule type="expression" dxfId="65" priority="1">
      <formula>IF($J13="HALF BOARD",1,0)=0</formula>
    </cfRule>
  </conditionalFormatting>
  <dataValidations count="3">
    <dataValidation type="list" allowBlank="1" showInputMessage="1" showErrorMessage="1" sqref="R13:S62">
      <formula1>"Yes,No"</formula1>
    </dataValidation>
    <dataValidation type="list" allowBlank="1" showInputMessage="1" showErrorMessage="1" sqref="J13:J62">
      <formula1>"FULL BOARD,HALF BOARD,BED &amp; BREAKFAST"</formula1>
    </dataValidation>
    <dataValidation type="list" allowBlank="1" showInputMessage="1" showErrorMessage="1" sqref="K13:K62">
      <formula1>"Breakfast and lunch,Breakfast and dinner"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SET!$S$2:$S$4</xm:f>
          </x14:formula1>
          <xm:sqref>L13:P62</xm:sqref>
        </x14:dataValidation>
        <x14:dataValidation type="list" allowBlank="1" showInputMessage="1" showErrorMessage="1">
          <x14:formula1>
            <xm:f>SET!$Z$2:$Z$52</xm:f>
          </x14:formula1>
          <xm:sqref>Q13:Q62</xm:sqref>
        </x14:dataValidation>
        <x14:dataValidation type="list" allowBlank="1" showInputMessage="1" showErrorMessage="1">
          <x14:formula1>
            <xm:f>SET!$Q$2:$Q$5</xm:f>
          </x14:formula1>
          <xm:sqref>I13:I62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V62"/>
  <sheetViews>
    <sheetView showGridLines="0" topLeftCell="A9" zoomScaleNormal="100" workbookViewId="0">
      <selection activeCell="E19" sqref="E19"/>
    </sheetView>
  </sheetViews>
  <sheetFormatPr baseColWidth="10" defaultColWidth="11" defaultRowHeight="15.75"/>
  <cols>
    <col min="1" max="1" width="3.125" customWidth="1"/>
    <col min="5" max="5" width="13.125" customWidth="1"/>
    <col min="6" max="6" width="12.375" customWidth="1"/>
    <col min="7" max="7" width="15.875" bestFit="1" customWidth="1"/>
    <col min="8" max="8" width="17.125" bestFit="1" customWidth="1"/>
    <col min="9" max="9" width="21.125" bestFit="1" customWidth="1"/>
    <col min="10" max="12" width="34.5" customWidth="1"/>
    <col min="13" max="13" width="18.875" bestFit="1" customWidth="1"/>
    <col min="14" max="14" width="25.5" bestFit="1" customWidth="1"/>
    <col min="15" max="15" width="17.125" customWidth="1"/>
    <col min="16" max="16" width="21.875" bestFit="1" customWidth="1"/>
    <col min="17" max="19" width="34.5" customWidth="1"/>
    <col min="20" max="20" width="30.875" bestFit="1" customWidth="1"/>
  </cols>
  <sheetData>
    <row r="1" spans="1:22" ht="15.95" customHeight="1">
      <c r="A1" s="60" t="s">
        <v>584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30"/>
      <c r="V1" s="30"/>
    </row>
    <row r="2" spans="1:22" ht="15.9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30"/>
      <c r="V2" s="30"/>
    </row>
    <row r="3" spans="1:22" ht="41.1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30"/>
      <c r="V3" s="30"/>
    </row>
    <row r="4" spans="1:22" ht="15.9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30"/>
      <c r="V4" s="30"/>
    </row>
    <row r="5" spans="1:22" ht="15.9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30"/>
      <c r="V5" s="30"/>
    </row>
    <row r="7" spans="1:22" ht="15.95" customHeight="1">
      <c r="B7" s="46" t="s">
        <v>472</v>
      </c>
      <c r="C7" s="46"/>
      <c r="D7" s="46"/>
      <c r="E7" s="46"/>
      <c r="F7" s="46"/>
      <c r="G7" s="46"/>
    </row>
    <row r="8" spans="1:22">
      <c r="B8" s="46"/>
      <c r="C8" s="46"/>
      <c r="D8" s="46"/>
      <c r="E8" s="46"/>
      <c r="F8" s="46"/>
      <c r="G8" s="46"/>
    </row>
    <row r="9" spans="1:22">
      <c r="B9" s="46"/>
      <c r="C9" s="46"/>
      <c r="D9" s="46"/>
      <c r="E9" s="46"/>
      <c r="F9" s="46"/>
      <c r="G9" s="46"/>
    </row>
    <row r="10" spans="1:22" ht="16.5" thickBot="1">
      <c r="B10" s="46"/>
      <c r="C10" s="46"/>
      <c r="D10" s="46"/>
      <c r="E10" s="46"/>
      <c r="F10" s="46"/>
      <c r="G10" s="46"/>
    </row>
    <row r="11" spans="1:22">
      <c r="G11" s="61" t="s">
        <v>491</v>
      </c>
      <c r="H11" s="62"/>
      <c r="I11" s="62"/>
      <c r="J11" s="62"/>
      <c r="K11" s="62"/>
      <c r="L11" s="62"/>
      <c r="M11" s="63"/>
      <c r="N11" s="64" t="s">
        <v>492</v>
      </c>
      <c r="O11" s="64"/>
      <c r="P11" s="64"/>
      <c r="Q11" s="64"/>
      <c r="R11" s="64"/>
      <c r="S11" s="64"/>
      <c r="T11" s="64"/>
    </row>
    <row r="12" spans="1:22" ht="54" customHeight="1">
      <c r="B12" s="9" t="s">
        <v>473</v>
      </c>
      <c r="C12" s="9" t="s">
        <v>474</v>
      </c>
      <c r="D12" s="9" t="s">
        <v>2</v>
      </c>
      <c r="E12" s="9" t="s">
        <v>475</v>
      </c>
      <c r="F12" s="9" t="s">
        <v>485</v>
      </c>
      <c r="G12" s="9" t="s">
        <v>482</v>
      </c>
      <c r="H12" s="9" t="s">
        <v>493</v>
      </c>
      <c r="I12" s="12" t="s">
        <v>494</v>
      </c>
      <c r="J12" s="12" t="s">
        <v>495</v>
      </c>
      <c r="K12" s="12" t="s">
        <v>496</v>
      </c>
      <c r="L12" s="12" t="s">
        <v>497</v>
      </c>
      <c r="M12" s="12" t="s">
        <v>498</v>
      </c>
      <c r="N12" s="15" t="s">
        <v>483</v>
      </c>
      <c r="O12" s="9" t="s">
        <v>499</v>
      </c>
      <c r="P12" s="12" t="s">
        <v>500</v>
      </c>
      <c r="Q12" s="12" t="s">
        <v>501</v>
      </c>
      <c r="R12" s="12" t="s">
        <v>502</v>
      </c>
      <c r="S12" s="12" t="s">
        <v>503</v>
      </c>
      <c r="T12" s="12" t="s">
        <v>504</v>
      </c>
    </row>
    <row r="13" spans="1:22">
      <c r="B1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0"/>
      <c r="I13" s="11"/>
      <c r="J13" s="27"/>
      <c r="K13" s="11"/>
      <c r="L13" s="11"/>
      <c r="M13" s="10"/>
      <c r="N13" s="13" t="str">
        <f>IF(FORM_GEN[[#This Row],[Departure date]]="","",FORM_GEN[[#This Row],[Departure date]])</f>
        <v/>
      </c>
      <c r="O13" s="10"/>
      <c r="P13" s="11"/>
      <c r="Q13" s="27"/>
      <c r="R13" s="10"/>
      <c r="S13" s="10"/>
      <c r="T13" s="10"/>
    </row>
    <row r="14" spans="1:22">
      <c r="B1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0"/>
      <c r="I14" s="11"/>
      <c r="J14" s="27"/>
      <c r="K14" s="11"/>
      <c r="L14" s="11"/>
      <c r="M14" s="10"/>
      <c r="N14" s="13" t="str">
        <f>IF(FORM_GEN[[#This Row],[Departure date]]="","",FORM_GEN[[#This Row],[Departure date]])</f>
        <v/>
      </c>
      <c r="O14" s="10"/>
      <c r="P14" s="11"/>
      <c r="Q14" s="27"/>
      <c r="R14" s="10"/>
      <c r="S14" s="10"/>
      <c r="T14" s="10"/>
    </row>
    <row r="15" spans="1:22">
      <c r="B1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0"/>
      <c r="I15" s="11"/>
      <c r="J15" s="27"/>
      <c r="K15" s="11"/>
      <c r="L15" s="11"/>
      <c r="M15" s="10"/>
      <c r="N15" s="13" t="str">
        <f>IF(FORM_GEN[[#This Row],[Departure date]]="","",FORM_GEN[[#This Row],[Departure date]])</f>
        <v/>
      </c>
      <c r="O15" s="10"/>
      <c r="P15" s="11"/>
      <c r="Q15" s="27"/>
      <c r="R15" s="10"/>
      <c r="S15" s="10"/>
      <c r="T15" s="10"/>
    </row>
    <row r="16" spans="1:22">
      <c r="B1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0"/>
      <c r="I16" s="11"/>
      <c r="J16" s="27"/>
      <c r="K16" s="11"/>
      <c r="L16" s="11"/>
      <c r="M16" s="10"/>
      <c r="N16" s="13" t="str">
        <f>IF(FORM_GEN[[#This Row],[Departure date]]="","",FORM_GEN[[#This Row],[Departure date]])</f>
        <v/>
      </c>
      <c r="O16" s="10"/>
      <c r="P16" s="11"/>
      <c r="Q16" s="27"/>
      <c r="R16" s="10"/>
      <c r="S16" s="10"/>
      <c r="T16" s="10"/>
    </row>
    <row r="17" spans="2:20">
      <c r="B1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0"/>
      <c r="I17" s="11"/>
      <c r="J17" s="27"/>
      <c r="K17" s="11"/>
      <c r="L17" s="11"/>
      <c r="M17" s="10"/>
      <c r="N17" s="13" t="str">
        <f>IF(FORM_GEN[[#This Row],[Departure date]]="","",FORM_GEN[[#This Row],[Departure date]])</f>
        <v/>
      </c>
      <c r="O17" s="10"/>
      <c r="P17" s="11"/>
      <c r="Q17" s="27"/>
      <c r="R17" s="10"/>
      <c r="S17" s="10"/>
      <c r="T17" s="10"/>
    </row>
    <row r="18" spans="2:20">
      <c r="B1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0"/>
      <c r="I18" s="11"/>
      <c r="J18" s="27"/>
      <c r="K18" s="11"/>
      <c r="L18" s="11"/>
      <c r="M18" s="10"/>
      <c r="N18" s="13" t="str">
        <f>IF(FORM_GEN[[#This Row],[Departure date]]="","",FORM_GEN[[#This Row],[Departure date]])</f>
        <v/>
      </c>
      <c r="O18" s="10"/>
      <c r="P18" s="11"/>
      <c r="Q18" s="27"/>
      <c r="R18" s="10"/>
      <c r="S18" s="10"/>
      <c r="T18" s="10"/>
    </row>
    <row r="19" spans="2:20">
      <c r="B1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0"/>
      <c r="I19" s="11"/>
      <c r="J19" s="27"/>
      <c r="K19" s="11"/>
      <c r="L19" s="11"/>
      <c r="M19" s="10"/>
      <c r="N19" s="13" t="str">
        <f>IF(FORM_GEN[[#This Row],[Departure date]]="","",FORM_GEN[[#This Row],[Departure date]])</f>
        <v/>
      </c>
      <c r="O19" s="10"/>
      <c r="P19" s="11"/>
      <c r="Q19" s="27"/>
      <c r="R19" s="10"/>
      <c r="S19" s="10"/>
      <c r="T19" s="10"/>
    </row>
    <row r="20" spans="2:20">
      <c r="B2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0"/>
      <c r="I20" s="11"/>
      <c r="J20" s="27"/>
      <c r="K20" s="11"/>
      <c r="L20" s="11"/>
      <c r="M20" s="10"/>
      <c r="N20" s="13" t="str">
        <f>IF(FORM_GEN[[#This Row],[Departure date]]="","",FORM_GEN[[#This Row],[Departure date]])</f>
        <v/>
      </c>
      <c r="O20" s="10"/>
      <c r="P20" s="11"/>
      <c r="Q20" s="27"/>
      <c r="R20" s="10"/>
      <c r="S20" s="10"/>
      <c r="T20" s="10"/>
    </row>
    <row r="21" spans="2:20">
      <c r="B2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0"/>
      <c r="I21" s="11"/>
      <c r="J21" s="27"/>
      <c r="K21" s="11"/>
      <c r="L21" s="11"/>
      <c r="M21" s="10"/>
      <c r="N21" s="13" t="str">
        <f>IF(FORM_GEN[[#This Row],[Departure date]]="","",FORM_GEN[[#This Row],[Departure date]])</f>
        <v/>
      </c>
      <c r="O21" s="10"/>
      <c r="P21" s="11"/>
      <c r="Q21" s="27"/>
      <c r="R21" s="10"/>
      <c r="S21" s="10"/>
      <c r="T21" s="10"/>
    </row>
    <row r="22" spans="2:20">
      <c r="B2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0"/>
      <c r="I22" s="11"/>
      <c r="J22" s="27"/>
      <c r="K22" s="11"/>
      <c r="L22" s="11"/>
      <c r="M22" s="10"/>
      <c r="N22" s="13" t="str">
        <f>IF(FORM_GEN[[#This Row],[Departure date]]="","",FORM_GEN[[#This Row],[Departure date]])</f>
        <v/>
      </c>
      <c r="O22" s="10"/>
      <c r="P22" s="11"/>
      <c r="Q22" s="27"/>
      <c r="R22" s="10"/>
      <c r="S22" s="10"/>
      <c r="T22" s="10"/>
    </row>
    <row r="23" spans="2:20">
      <c r="B2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0"/>
      <c r="I23" s="11"/>
      <c r="J23" s="27"/>
      <c r="K23" s="11"/>
      <c r="L23" s="11"/>
      <c r="M23" s="10"/>
      <c r="N23" s="13" t="str">
        <f>IF(FORM_GEN[[#This Row],[Departure date]]="","",FORM_GEN[[#This Row],[Departure date]])</f>
        <v/>
      </c>
      <c r="O23" s="10"/>
      <c r="P23" s="11"/>
      <c r="Q23" s="27"/>
      <c r="R23" s="10"/>
      <c r="S23" s="10"/>
      <c r="T23" s="10"/>
    </row>
    <row r="24" spans="2:20">
      <c r="B2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0"/>
      <c r="I24" s="11"/>
      <c r="J24" s="27"/>
      <c r="K24" s="11"/>
      <c r="L24" s="11"/>
      <c r="M24" s="10"/>
      <c r="N24" s="13" t="str">
        <f>IF(FORM_GEN[[#This Row],[Departure date]]="","",FORM_GEN[[#This Row],[Departure date]])</f>
        <v/>
      </c>
      <c r="O24" s="10"/>
      <c r="P24" s="11"/>
      <c r="Q24" s="27"/>
      <c r="R24" s="10"/>
      <c r="S24" s="10"/>
      <c r="T24" s="10"/>
    </row>
    <row r="25" spans="2:20">
      <c r="B2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0"/>
      <c r="I25" s="11"/>
      <c r="J25" s="27"/>
      <c r="K25" s="11"/>
      <c r="L25" s="11"/>
      <c r="M25" s="10"/>
      <c r="N25" s="13" t="str">
        <f>IF(FORM_GEN[[#This Row],[Departure date]]="","",FORM_GEN[[#This Row],[Departure date]])</f>
        <v/>
      </c>
      <c r="O25" s="10"/>
      <c r="P25" s="11"/>
      <c r="Q25" s="27"/>
      <c r="R25" s="10"/>
      <c r="S25" s="10"/>
      <c r="T25" s="10"/>
    </row>
    <row r="26" spans="2:20">
      <c r="B2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0"/>
      <c r="I26" s="11"/>
      <c r="J26" s="27"/>
      <c r="K26" s="11"/>
      <c r="L26" s="11"/>
      <c r="M26" s="10"/>
      <c r="N26" s="13" t="str">
        <f>IF(FORM_GEN[[#This Row],[Departure date]]="","",FORM_GEN[[#This Row],[Departure date]])</f>
        <v/>
      </c>
      <c r="O26" s="10"/>
      <c r="P26" s="11"/>
      <c r="Q26" s="27"/>
      <c r="R26" s="10"/>
      <c r="S26" s="10"/>
      <c r="T26" s="10"/>
    </row>
    <row r="27" spans="2:20">
      <c r="B2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0"/>
      <c r="I27" s="11"/>
      <c r="J27" s="27"/>
      <c r="K27" s="11"/>
      <c r="L27" s="11"/>
      <c r="M27" s="10"/>
      <c r="N27" s="13" t="str">
        <f>IF(FORM_GEN[[#This Row],[Departure date]]="","",FORM_GEN[[#This Row],[Departure date]])</f>
        <v/>
      </c>
      <c r="O27" s="10"/>
      <c r="P27" s="11"/>
      <c r="Q27" s="27"/>
      <c r="R27" s="10"/>
      <c r="S27" s="10"/>
      <c r="T27" s="10"/>
    </row>
    <row r="28" spans="2:20">
      <c r="B2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0"/>
      <c r="I28" s="11"/>
      <c r="J28" s="27"/>
      <c r="K28" s="11"/>
      <c r="L28" s="11"/>
      <c r="M28" s="10"/>
      <c r="N28" s="13" t="str">
        <f>IF(FORM_GEN[[#This Row],[Departure date]]="","",FORM_GEN[[#This Row],[Departure date]])</f>
        <v/>
      </c>
      <c r="O28" s="10"/>
      <c r="P28" s="11"/>
      <c r="Q28" s="27"/>
      <c r="R28" s="10"/>
      <c r="S28" s="10"/>
      <c r="T28" s="10"/>
    </row>
    <row r="29" spans="2:20">
      <c r="B2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0"/>
      <c r="I29" s="11"/>
      <c r="J29" s="27"/>
      <c r="K29" s="11"/>
      <c r="L29" s="11"/>
      <c r="M29" s="10"/>
      <c r="N29" s="13" t="str">
        <f>IF(FORM_GEN[[#This Row],[Departure date]]="","",FORM_GEN[[#This Row],[Departure date]])</f>
        <v/>
      </c>
      <c r="O29" s="10"/>
      <c r="P29" s="11"/>
      <c r="Q29" s="27"/>
      <c r="R29" s="10"/>
      <c r="S29" s="10"/>
      <c r="T29" s="10"/>
    </row>
    <row r="30" spans="2:20">
      <c r="B3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0"/>
      <c r="I30" s="11"/>
      <c r="J30" s="27"/>
      <c r="K30" s="11"/>
      <c r="L30" s="11"/>
      <c r="M30" s="10"/>
      <c r="N30" s="13" t="str">
        <f>IF(FORM_GEN[[#This Row],[Departure date]]="","",FORM_GEN[[#This Row],[Departure date]])</f>
        <v/>
      </c>
      <c r="O30" s="10"/>
      <c r="P30" s="11"/>
      <c r="Q30" s="27"/>
      <c r="R30" s="10"/>
      <c r="S30" s="10"/>
      <c r="T30" s="10"/>
    </row>
    <row r="31" spans="2:20">
      <c r="B3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0"/>
      <c r="I31" s="11"/>
      <c r="J31" s="27"/>
      <c r="K31" s="11"/>
      <c r="L31" s="11"/>
      <c r="M31" s="10"/>
      <c r="N31" s="13" t="str">
        <f>IF(FORM_GEN[[#This Row],[Departure date]]="","",FORM_GEN[[#This Row],[Departure date]])</f>
        <v/>
      </c>
      <c r="O31" s="10"/>
      <c r="P31" s="11"/>
      <c r="Q31" s="27"/>
      <c r="R31" s="10"/>
      <c r="S31" s="10"/>
      <c r="T31" s="10"/>
    </row>
    <row r="32" spans="2:20">
      <c r="B3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0"/>
      <c r="I32" s="11"/>
      <c r="J32" s="27"/>
      <c r="K32" s="11"/>
      <c r="L32" s="11"/>
      <c r="M32" s="10"/>
      <c r="N32" s="13" t="str">
        <f>IF(FORM_GEN[[#This Row],[Departure date]]="","",FORM_GEN[[#This Row],[Departure date]])</f>
        <v/>
      </c>
      <c r="O32" s="10"/>
      <c r="P32" s="11"/>
      <c r="Q32" s="27"/>
      <c r="R32" s="10"/>
      <c r="S32" s="10"/>
      <c r="T32" s="10"/>
    </row>
    <row r="33" spans="2:20">
      <c r="B3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0"/>
      <c r="I33" s="11"/>
      <c r="J33" s="27"/>
      <c r="K33" s="11"/>
      <c r="L33" s="11"/>
      <c r="M33" s="10"/>
      <c r="N33" s="13" t="str">
        <f>IF(FORM_GEN[[#This Row],[Departure date]]="","",FORM_GEN[[#This Row],[Departure date]])</f>
        <v/>
      </c>
      <c r="O33" s="10"/>
      <c r="P33" s="11"/>
      <c r="Q33" s="27"/>
      <c r="R33" s="10"/>
      <c r="S33" s="10"/>
      <c r="T33" s="10"/>
    </row>
    <row r="34" spans="2:20">
      <c r="B3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0"/>
      <c r="I34" s="11"/>
      <c r="J34" s="27"/>
      <c r="K34" s="11"/>
      <c r="L34" s="11"/>
      <c r="M34" s="10"/>
      <c r="N34" s="13" t="str">
        <f>IF(FORM_GEN[[#This Row],[Departure date]]="","",FORM_GEN[[#This Row],[Departure date]])</f>
        <v/>
      </c>
      <c r="O34" s="10"/>
      <c r="P34" s="11"/>
      <c r="Q34" s="27"/>
      <c r="R34" s="10"/>
      <c r="S34" s="10"/>
      <c r="T34" s="10"/>
    </row>
    <row r="35" spans="2:20">
      <c r="B3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0"/>
      <c r="I35" s="11"/>
      <c r="J35" s="27"/>
      <c r="K35" s="11"/>
      <c r="L35" s="11"/>
      <c r="M35" s="10"/>
      <c r="N35" s="13" t="str">
        <f>IF(FORM_GEN[[#This Row],[Departure date]]="","",FORM_GEN[[#This Row],[Departure date]])</f>
        <v/>
      </c>
      <c r="O35" s="10"/>
      <c r="P35" s="11"/>
      <c r="Q35" s="27"/>
      <c r="R35" s="10"/>
      <c r="S35" s="10"/>
      <c r="T35" s="10"/>
    </row>
    <row r="36" spans="2:20">
      <c r="B3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0"/>
      <c r="I36" s="11"/>
      <c r="J36" s="27"/>
      <c r="K36" s="11"/>
      <c r="L36" s="11"/>
      <c r="M36" s="10"/>
      <c r="N36" s="13" t="str">
        <f>IF(FORM_GEN[[#This Row],[Departure date]]="","",FORM_GEN[[#This Row],[Departure date]])</f>
        <v/>
      </c>
      <c r="O36" s="10"/>
      <c r="P36" s="11"/>
      <c r="Q36" s="27"/>
      <c r="R36" s="10"/>
      <c r="S36" s="10"/>
      <c r="T36" s="10"/>
    </row>
    <row r="37" spans="2:20">
      <c r="B3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0"/>
      <c r="I37" s="11"/>
      <c r="J37" s="27"/>
      <c r="K37" s="11"/>
      <c r="L37" s="11"/>
      <c r="M37" s="10"/>
      <c r="N37" s="13" t="str">
        <f>IF(FORM_GEN[[#This Row],[Departure date]]="","",FORM_GEN[[#This Row],[Departure date]])</f>
        <v/>
      </c>
      <c r="O37" s="10"/>
      <c r="P37" s="11"/>
      <c r="Q37" s="27"/>
      <c r="R37" s="10"/>
      <c r="S37" s="10"/>
      <c r="T37" s="10"/>
    </row>
    <row r="38" spans="2:20">
      <c r="B3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0"/>
      <c r="I38" s="11"/>
      <c r="J38" s="27"/>
      <c r="K38" s="11"/>
      <c r="L38" s="11"/>
      <c r="M38" s="10"/>
      <c r="N38" s="13" t="str">
        <f>IF(FORM_GEN[[#This Row],[Departure date]]="","",FORM_GEN[[#This Row],[Departure date]])</f>
        <v/>
      </c>
      <c r="O38" s="10"/>
      <c r="P38" s="11"/>
      <c r="Q38" s="27"/>
      <c r="R38" s="10"/>
      <c r="S38" s="10"/>
      <c r="T38" s="10"/>
    </row>
    <row r="39" spans="2:20">
      <c r="B3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0"/>
      <c r="I39" s="11"/>
      <c r="J39" s="27"/>
      <c r="K39" s="11"/>
      <c r="L39" s="11"/>
      <c r="M39" s="10"/>
      <c r="N39" s="13" t="str">
        <f>IF(FORM_GEN[[#This Row],[Departure date]]="","",FORM_GEN[[#This Row],[Departure date]])</f>
        <v/>
      </c>
      <c r="O39" s="10"/>
      <c r="P39" s="11"/>
      <c r="Q39" s="27"/>
      <c r="R39" s="10"/>
      <c r="S39" s="10"/>
      <c r="T39" s="10"/>
    </row>
    <row r="40" spans="2:20">
      <c r="B4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0"/>
      <c r="I40" s="11"/>
      <c r="J40" s="27"/>
      <c r="K40" s="11"/>
      <c r="L40" s="11"/>
      <c r="M40" s="10"/>
      <c r="N40" s="13" t="str">
        <f>IF(FORM_GEN[[#This Row],[Departure date]]="","",FORM_GEN[[#This Row],[Departure date]])</f>
        <v/>
      </c>
      <c r="O40" s="10"/>
      <c r="P40" s="11"/>
      <c r="Q40" s="27"/>
      <c r="R40" s="10"/>
      <c r="S40" s="10"/>
      <c r="T40" s="10"/>
    </row>
    <row r="41" spans="2:20">
      <c r="B4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0"/>
      <c r="I41" s="11"/>
      <c r="J41" s="27"/>
      <c r="K41" s="11"/>
      <c r="L41" s="11"/>
      <c r="M41" s="10"/>
      <c r="N41" s="13" t="str">
        <f>IF(FORM_GEN[[#This Row],[Departure date]]="","",FORM_GEN[[#This Row],[Departure date]])</f>
        <v/>
      </c>
      <c r="O41" s="10"/>
      <c r="P41" s="11"/>
      <c r="Q41" s="27"/>
      <c r="R41" s="10"/>
      <c r="S41" s="10"/>
      <c r="T41" s="10"/>
    </row>
    <row r="42" spans="2:20">
      <c r="B4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0"/>
      <c r="I42" s="11"/>
      <c r="J42" s="27"/>
      <c r="K42" s="11"/>
      <c r="L42" s="11"/>
      <c r="M42" s="10"/>
      <c r="N42" s="13" t="str">
        <f>IF(FORM_GEN[[#This Row],[Departure date]]="","",FORM_GEN[[#This Row],[Departure date]])</f>
        <v/>
      </c>
      <c r="O42" s="10"/>
      <c r="P42" s="11"/>
      <c r="Q42" s="27"/>
      <c r="R42" s="10"/>
      <c r="S42" s="10"/>
      <c r="T42" s="10"/>
    </row>
    <row r="43" spans="2:20">
      <c r="B4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0"/>
      <c r="I43" s="11"/>
      <c r="J43" s="27"/>
      <c r="K43" s="11"/>
      <c r="L43" s="11"/>
      <c r="M43" s="10"/>
      <c r="N43" s="13" t="str">
        <f>IF(FORM_GEN[[#This Row],[Departure date]]="","",FORM_GEN[[#This Row],[Departure date]])</f>
        <v/>
      </c>
      <c r="O43" s="10"/>
      <c r="P43" s="11"/>
      <c r="Q43" s="27"/>
      <c r="R43" s="10"/>
      <c r="S43" s="10"/>
      <c r="T43" s="10"/>
    </row>
    <row r="44" spans="2:20">
      <c r="B4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0"/>
      <c r="I44" s="11"/>
      <c r="J44" s="27"/>
      <c r="K44" s="11"/>
      <c r="L44" s="11"/>
      <c r="M44" s="10"/>
      <c r="N44" s="13" t="str">
        <f>IF(FORM_GEN[[#This Row],[Departure date]]="","",FORM_GEN[[#This Row],[Departure date]])</f>
        <v/>
      </c>
      <c r="O44" s="10"/>
      <c r="P44" s="11"/>
      <c r="Q44" s="27"/>
      <c r="R44" s="10"/>
      <c r="S44" s="10"/>
      <c r="T44" s="10"/>
    </row>
    <row r="45" spans="2:20">
      <c r="B4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0"/>
      <c r="I45" s="11"/>
      <c r="J45" s="27"/>
      <c r="K45" s="11"/>
      <c r="L45" s="11"/>
      <c r="M45" s="10"/>
      <c r="N45" s="13" t="str">
        <f>IF(FORM_GEN[[#This Row],[Departure date]]="","",FORM_GEN[[#This Row],[Departure date]])</f>
        <v/>
      </c>
      <c r="O45" s="10"/>
      <c r="P45" s="11"/>
      <c r="Q45" s="27"/>
      <c r="R45" s="10"/>
      <c r="S45" s="10"/>
      <c r="T45" s="10"/>
    </row>
    <row r="46" spans="2:20">
      <c r="B4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0"/>
      <c r="I46" s="11"/>
      <c r="J46" s="27"/>
      <c r="K46" s="11"/>
      <c r="L46" s="11"/>
      <c r="M46" s="10"/>
      <c r="N46" s="13" t="str">
        <f>IF(FORM_GEN[[#This Row],[Departure date]]="","",FORM_GEN[[#This Row],[Departure date]])</f>
        <v/>
      </c>
      <c r="O46" s="10"/>
      <c r="P46" s="11"/>
      <c r="Q46" s="27"/>
      <c r="R46" s="10"/>
      <c r="S46" s="10"/>
      <c r="T46" s="10"/>
    </row>
    <row r="47" spans="2:20">
      <c r="B4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0"/>
      <c r="I47" s="11"/>
      <c r="J47" s="27"/>
      <c r="K47" s="11"/>
      <c r="L47" s="11"/>
      <c r="M47" s="10"/>
      <c r="N47" s="13" t="str">
        <f>IF(FORM_GEN[[#This Row],[Departure date]]="","",FORM_GEN[[#This Row],[Departure date]])</f>
        <v/>
      </c>
      <c r="O47" s="10"/>
      <c r="P47" s="11"/>
      <c r="Q47" s="27"/>
      <c r="R47" s="10"/>
      <c r="S47" s="10"/>
      <c r="T47" s="10"/>
    </row>
    <row r="48" spans="2:20">
      <c r="B4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0"/>
      <c r="I48" s="11"/>
      <c r="J48" s="27"/>
      <c r="K48" s="11"/>
      <c r="L48" s="11"/>
      <c r="M48" s="10"/>
      <c r="N48" s="13" t="str">
        <f>IF(FORM_GEN[[#This Row],[Departure date]]="","",FORM_GEN[[#This Row],[Departure date]])</f>
        <v/>
      </c>
      <c r="O48" s="10"/>
      <c r="P48" s="11"/>
      <c r="Q48" s="27"/>
      <c r="R48" s="10"/>
      <c r="S48" s="10"/>
      <c r="T48" s="10"/>
    </row>
    <row r="49" spans="2:20">
      <c r="B4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0"/>
      <c r="I49" s="11"/>
      <c r="J49" s="27"/>
      <c r="K49" s="11"/>
      <c r="L49" s="11"/>
      <c r="M49" s="10"/>
      <c r="N49" s="13" t="str">
        <f>IF(FORM_GEN[[#This Row],[Departure date]]="","",FORM_GEN[[#This Row],[Departure date]])</f>
        <v/>
      </c>
      <c r="O49" s="10"/>
      <c r="P49" s="11"/>
      <c r="Q49" s="27"/>
      <c r="R49" s="10"/>
      <c r="S49" s="10"/>
      <c r="T49" s="10"/>
    </row>
    <row r="50" spans="2:20">
      <c r="B5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0"/>
      <c r="I50" s="11"/>
      <c r="J50" s="27"/>
      <c r="K50" s="11"/>
      <c r="L50" s="11"/>
      <c r="M50" s="10"/>
      <c r="N50" s="13" t="str">
        <f>IF(FORM_GEN[[#This Row],[Departure date]]="","",FORM_GEN[[#This Row],[Departure date]])</f>
        <v/>
      </c>
      <c r="O50" s="10"/>
      <c r="P50" s="11"/>
      <c r="Q50" s="27"/>
      <c r="R50" s="10"/>
      <c r="S50" s="10"/>
      <c r="T50" s="10"/>
    </row>
    <row r="51" spans="2:20">
      <c r="B5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0"/>
      <c r="I51" s="11"/>
      <c r="J51" s="27"/>
      <c r="K51" s="11"/>
      <c r="L51" s="11"/>
      <c r="M51" s="10"/>
      <c r="N51" s="13" t="str">
        <f>IF(FORM_GEN[[#This Row],[Departure date]]="","",FORM_GEN[[#This Row],[Departure date]])</f>
        <v/>
      </c>
      <c r="O51" s="10"/>
      <c r="P51" s="11"/>
      <c r="Q51" s="27"/>
      <c r="R51" s="10"/>
      <c r="S51" s="10"/>
      <c r="T51" s="10"/>
    </row>
    <row r="52" spans="2:20">
      <c r="B5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0"/>
      <c r="I52" s="11"/>
      <c r="J52" s="27"/>
      <c r="K52" s="11"/>
      <c r="L52" s="11"/>
      <c r="M52" s="10"/>
      <c r="N52" s="13" t="str">
        <f>IF(FORM_GEN[[#This Row],[Departure date]]="","",FORM_GEN[[#This Row],[Departure date]])</f>
        <v/>
      </c>
      <c r="O52" s="10"/>
      <c r="P52" s="11"/>
      <c r="Q52" s="27"/>
      <c r="R52" s="10"/>
      <c r="S52" s="10"/>
      <c r="T52" s="10"/>
    </row>
    <row r="53" spans="2:20">
      <c r="B5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0"/>
      <c r="I53" s="11"/>
      <c r="J53" s="27"/>
      <c r="K53" s="11"/>
      <c r="L53" s="11"/>
      <c r="M53" s="10"/>
      <c r="N53" s="13" t="str">
        <f>IF(FORM_GEN[[#This Row],[Departure date]]="","",FORM_GEN[[#This Row],[Departure date]])</f>
        <v/>
      </c>
      <c r="O53" s="10"/>
      <c r="P53" s="11"/>
      <c r="Q53" s="27"/>
      <c r="R53" s="10"/>
      <c r="S53" s="10"/>
      <c r="T53" s="10"/>
    </row>
    <row r="54" spans="2:20">
      <c r="B5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0"/>
      <c r="I54" s="11"/>
      <c r="J54" s="27"/>
      <c r="K54" s="11"/>
      <c r="L54" s="11"/>
      <c r="M54" s="10"/>
      <c r="N54" s="13" t="str">
        <f>IF(FORM_GEN[[#This Row],[Departure date]]="","",FORM_GEN[[#This Row],[Departure date]])</f>
        <v/>
      </c>
      <c r="O54" s="10"/>
      <c r="P54" s="11"/>
      <c r="Q54" s="27"/>
      <c r="R54" s="10"/>
      <c r="S54" s="10"/>
      <c r="T54" s="10"/>
    </row>
    <row r="55" spans="2:20">
      <c r="B5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0"/>
      <c r="I55" s="11"/>
      <c r="J55" s="27"/>
      <c r="K55" s="11"/>
      <c r="L55" s="11"/>
      <c r="M55" s="10"/>
      <c r="N55" s="13" t="str">
        <f>IF(FORM_GEN[[#This Row],[Departure date]]="","",FORM_GEN[[#This Row],[Departure date]])</f>
        <v/>
      </c>
      <c r="O55" s="10"/>
      <c r="P55" s="11"/>
      <c r="Q55" s="27"/>
      <c r="R55" s="10"/>
      <c r="S55" s="10"/>
      <c r="T55" s="10"/>
    </row>
    <row r="56" spans="2:20">
      <c r="B5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0"/>
      <c r="I56" s="11"/>
      <c r="J56" s="27"/>
      <c r="K56" s="11"/>
      <c r="L56" s="11"/>
      <c r="M56" s="10"/>
      <c r="N56" s="13" t="str">
        <f>IF(FORM_GEN[[#This Row],[Departure date]]="","",FORM_GEN[[#This Row],[Departure date]])</f>
        <v/>
      </c>
      <c r="O56" s="10"/>
      <c r="P56" s="11"/>
      <c r="Q56" s="27"/>
      <c r="R56" s="10"/>
      <c r="S56" s="10"/>
      <c r="T56" s="10"/>
    </row>
    <row r="57" spans="2:20">
      <c r="B5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0"/>
      <c r="I57" s="11"/>
      <c r="J57" s="27"/>
      <c r="K57" s="11"/>
      <c r="L57" s="11"/>
      <c r="M57" s="10"/>
      <c r="N57" s="13" t="str">
        <f>IF(FORM_GEN[[#This Row],[Departure date]]="","",FORM_GEN[[#This Row],[Departure date]])</f>
        <v/>
      </c>
      <c r="O57" s="10"/>
      <c r="P57" s="11"/>
      <c r="Q57" s="27"/>
      <c r="R57" s="10"/>
      <c r="S57" s="10"/>
      <c r="T57" s="10"/>
    </row>
    <row r="58" spans="2:20">
      <c r="B5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0"/>
      <c r="I58" s="11"/>
      <c r="J58" s="27"/>
      <c r="K58" s="11"/>
      <c r="L58" s="11"/>
      <c r="M58" s="10"/>
      <c r="N58" s="13" t="str">
        <f>IF(FORM_GEN[[#This Row],[Departure date]]="","",FORM_GEN[[#This Row],[Departure date]])</f>
        <v/>
      </c>
      <c r="O58" s="10"/>
      <c r="P58" s="11"/>
      <c r="Q58" s="27"/>
      <c r="R58" s="10"/>
      <c r="S58" s="10"/>
      <c r="T58" s="10"/>
    </row>
    <row r="59" spans="2:20">
      <c r="B5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0"/>
      <c r="I59" s="11"/>
      <c r="J59" s="27"/>
      <c r="K59" s="11"/>
      <c r="L59" s="11"/>
      <c r="M59" s="10"/>
      <c r="N59" s="13" t="str">
        <f>IF(FORM_GEN[[#This Row],[Departure date]]="","",FORM_GEN[[#This Row],[Departure date]])</f>
        <v/>
      </c>
      <c r="O59" s="10"/>
      <c r="P59" s="11"/>
      <c r="Q59" s="27"/>
      <c r="R59" s="10"/>
      <c r="S59" s="10"/>
      <c r="T59" s="10"/>
    </row>
    <row r="60" spans="2:20">
      <c r="B6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0"/>
      <c r="I60" s="11"/>
      <c r="J60" s="27"/>
      <c r="K60" s="11"/>
      <c r="L60" s="11"/>
      <c r="M60" s="10"/>
      <c r="N60" s="13" t="str">
        <f>IF(FORM_GEN[[#This Row],[Departure date]]="","",FORM_GEN[[#This Row],[Departure date]])</f>
        <v/>
      </c>
      <c r="O60" s="10"/>
      <c r="P60" s="11"/>
      <c r="Q60" s="27"/>
      <c r="R60" s="10"/>
      <c r="S60" s="10"/>
      <c r="T60" s="10"/>
    </row>
    <row r="61" spans="2:20">
      <c r="B6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0"/>
      <c r="I61" s="11"/>
      <c r="J61" s="27"/>
      <c r="K61" s="11"/>
      <c r="L61" s="11"/>
      <c r="M61" s="10"/>
      <c r="N61" s="13" t="str">
        <f>IF(FORM_GEN[[#This Row],[Departure date]]="","",FORM_GEN[[#This Row],[Departure date]])</f>
        <v/>
      </c>
      <c r="O61" s="10"/>
      <c r="P61" s="11"/>
      <c r="Q61" s="27"/>
      <c r="R61" s="10"/>
      <c r="S61" s="10"/>
      <c r="T61" s="10"/>
    </row>
    <row r="62" spans="2:20">
      <c r="B6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0"/>
      <c r="I62" s="11"/>
      <c r="J62" s="27"/>
      <c r="K62" s="11"/>
      <c r="L62" s="11"/>
      <c r="M62" s="10"/>
      <c r="N62" s="13" t="str">
        <f>IF(FORM_GEN[[#This Row],[Departure date]]="","",FORM_GEN[[#This Row],[Departure date]])</f>
        <v/>
      </c>
      <c r="O62" s="10"/>
      <c r="P62" s="11"/>
      <c r="Q62" s="27"/>
      <c r="R62" s="10"/>
      <c r="S62" s="10"/>
      <c r="T62" s="10"/>
    </row>
  </sheetData>
  <sheetProtection algorithmName="SHA-512" hashValue="ms55nq36ayPY4G0xQBx4r2lWZl5PTfqu4grabjBEXyF/oXx1HUbyFnpnetPPdvyxqJ2YKUZZ2i+uDSz+NNIWYw==" saltValue="+MxMxuPtrf4F2Eccx7g6Fg==" spinCount="100000" sheet="1" objects="1" scenarios="1" formatCells="0"/>
  <mergeCells count="4">
    <mergeCell ref="B7:G10"/>
    <mergeCell ref="G11:M11"/>
    <mergeCell ref="N11:T11"/>
    <mergeCell ref="A1:T5"/>
  </mergeCells>
  <phoneticPr fontId="10" type="noConversion"/>
  <conditionalFormatting sqref="B13:B62">
    <cfRule type="containsText" dxfId="44" priority="7" operator="containsText" text="G">
      <formula>NOT(ISERROR(SEARCH("G",B13)))</formula>
    </cfRule>
    <cfRule type="containsText" dxfId="43" priority="8" operator="containsText" text="O">
      <formula>NOT(ISERROR(SEARCH("O",B13)))</formula>
    </cfRule>
    <cfRule type="containsText" dxfId="42" priority="9" operator="containsText" text="R">
      <formula>NOT(ISERROR(SEARCH("R",B13)))</formula>
    </cfRule>
    <cfRule type="containsText" dxfId="41" priority="10" operator="containsText" text="B">
      <formula>NOT(ISERROR(SEARCH("B",B13)))</formula>
    </cfRule>
  </conditionalFormatting>
  <conditionalFormatting sqref="I13:I62">
    <cfRule type="expression" dxfId="40" priority="5">
      <formula>IF(OR($H13="Individual transport",$H13="Bus"),1,0)=1</formula>
    </cfRule>
  </conditionalFormatting>
  <conditionalFormatting sqref="P13:P62">
    <cfRule type="expression" dxfId="39" priority="4">
      <formula>IF(OR($O13="Individual transport",$O13="Bus"),1,0)=1</formula>
    </cfRule>
  </conditionalFormatting>
  <conditionalFormatting sqref="M13:M62">
    <cfRule type="expression" dxfId="38" priority="3">
      <formula>$L13="Other (No shuttle)"</formula>
    </cfRule>
  </conditionalFormatting>
  <conditionalFormatting sqref="T13:T62">
    <cfRule type="expression" dxfId="37" priority="1">
      <formula>$R13="Other (No shuttle)"</formula>
    </cfRule>
  </conditionalFormatting>
  <dataValidations count="1">
    <dataValidation type="list" allowBlank="1" showInputMessage="1" showErrorMessage="1" sqref="M13:M62 T13:T62">
      <formula1>"Yes,No"</formula1>
    </dataValidation>
  </dataValidations>
  <pageMargins left="0.25" right="0.25" top="0.75" bottom="0.75" header="0.3" footer="0.3"/>
  <pageSetup paperSize="9" scale="30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SET!$AB$2:$AB$5</xm:f>
          </x14:formula1>
          <xm:sqref>H13:H62 O13:O62</xm:sqref>
        </x14:dataValidation>
        <x14:dataValidation type="list" allowBlank="1" showInputMessage="1" showErrorMessage="1">
          <x14:formula1>
            <xm:f>SET!$AF$2:$AF$289</xm:f>
          </x14:formula1>
          <xm:sqref>J13:J62 Q13:Q62</xm:sqref>
        </x14:dataValidation>
        <x14:dataValidation type="list" allowBlank="1" showInputMessage="1" showErrorMessage="1">
          <x14:formula1>
            <xm:f>SET!$AD$2:$AD$4</xm:f>
          </x14:formula1>
          <xm:sqref>R13:R62 L13:L62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L71"/>
  <sheetViews>
    <sheetView showGridLines="0" zoomScaleNormal="100" workbookViewId="0">
      <selection activeCell="U45" sqref="U45"/>
    </sheetView>
  </sheetViews>
  <sheetFormatPr baseColWidth="10" defaultColWidth="10.875" defaultRowHeight="15.75"/>
  <cols>
    <col min="1" max="1" width="3" customWidth="1"/>
    <col min="4" max="4" width="73.5" customWidth="1"/>
    <col min="5" max="5" width="13.125" customWidth="1"/>
    <col min="6" max="6" width="12.375" customWidth="1"/>
    <col min="7" max="8" width="41.5" customWidth="1"/>
    <col min="9" max="12" width="11.375" customWidth="1"/>
    <col min="13" max="13" width="21" bestFit="1" customWidth="1"/>
    <col min="15" max="15" width="10.875" hidden="1" customWidth="1"/>
    <col min="16" max="18" width="0" hidden="1" customWidth="1"/>
  </cols>
  <sheetData>
    <row r="1" spans="1:38" ht="15.95" customHeight="1">
      <c r="A1" s="60" t="s">
        <v>584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38" ht="15.9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38" ht="47.1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38" ht="15.9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38" ht="15.9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7" spans="1:38" ht="21" customHeight="1">
      <c r="B7" s="31" t="s">
        <v>472</v>
      </c>
      <c r="C7" s="31"/>
      <c r="D7" s="31"/>
      <c r="F7" s="40"/>
      <c r="G7" s="38" t="s">
        <v>471</v>
      </c>
      <c r="H7" s="66" t="str">
        <f>IF('1 - SUMMARY'!B10="","",_xlfn.CONCAT('1 - SUMMARY'!B10," (",'1 - SUMMARY'!F10,")"))</f>
        <v/>
      </c>
      <c r="I7" s="66"/>
      <c r="J7" s="66"/>
      <c r="K7" s="66"/>
      <c r="L7" s="66"/>
      <c r="M7" s="66"/>
      <c r="N7" s="66"/>
    </row>
    <row r="8" spans="1:38" ht="21" customHeight="1">
      <c r="B8" s="31"/>
      <c r="C8" s="31"/>
      <c r="D8" s="31"/>
      <c r="F8" s="33"/>
      <c r="G8" s="37">
        <f>SUM(FORM_TRANS7[Total / person])</f>
        <v>0</v>
      </c>
      <c r="H8" s="67"/>
      <c r="I8" s="67"/>
      <c r="J8" s="67"/>
      <c r="K8" s="67"/>
      <c r="L8" s="67"/>
      <c r="M8" s="67"/>
      <c r="N8" s="67"/>
    </row>
    <row r="9" spans="1:38">
      <c r="B9" s="31"/>
      <c r="C9" s="31"/>
      <c r="D9" s="31"/>
      <c r="E9" s="31"/>
      <c r="F9" s="31"/>
      <c r="G9" s="31"/>
      <c r="H9" s="31"/>
    </row>
    <row r="10" spans="1:38" ht="16.5" thickBot="1">
      <c r="B10" s="31"/>
      <c r="C10" s="31"/>
      <c r="D10" s="31"/>
      <c r="E10" s="31"/>
      <c r="F10" s="31"/>
      <c r="G10" s="31"/>
      <c r="H10" s="31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>
      <c r="G11" s="61" t="s">
        <v>505</v>
      </c>
      <c r="H11" s="62"/>
      <c r="I11" s="62"/>
      <c r="J11" s="62"/>
      <c r="K11" s="62"/>
      <c r="L11" s="61" t="s">
        <v>506</v>
      </c>
      <c r="M11" s="63"/>
      <c r="N11" s="24" t="s">
        <v>471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39"/>
    </row>
    <row r="12" spans="1:38" ht="54" customHeight="1">
      <c r="B12" s="9" t="s">
        <v>473</v>
      </c>
      <c r="C12" s="9" t="s">
        <v>474</v>
      </c>
      <c r="D12" s="9" t="s">
        <v>507</v>
      </c>
      <c r="E12" s="9" t="s">
        <v>508</v>
      </c>
      <c r="F12" s="9" t="s">
        <v>509</v>
      </c>
      <c r="G12" s="9" t="s">
        <v>486</v>
      </c>
      <c r="H12" s="9" t="s">
        <v>487</v>
      </c>
      <c r="I12" s="9" t="s">
        <v>510</v>
      </c>
      <c r="J12" s="9" t="s">
        <v>511</v>
      </c>
      <c r="K12" s="12" t="s">
        <v>512</v>
      </c>
      <c r="L12" s="12" t="s">
        <v>513</v>
      </c>
      <c r="M12" s="12" t="s">
        <v>583</v>
      </c>
      <c r="N12" s="12" t="s">
        <v>514</v>
      </c>
      <c r="P12" t="s">
        <v>591</v>
      </c>
      <c r="Q12" s="43" t="s">
        <v>590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39"/>
    </row>
    <row r="13" spans="1:38">
      <c r="B13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3" s="13" t="str">
        <f>IF(FORM_TRANS7[[#This Row],[ID]]="","",FORM_GEN[[#This Row],[Arrival date]])</f>
        <v/>
      </c>
      <c r="F13" s="13" t="str">
        <f>IF(FORM_TRANS7[[#This Row],[ID]]="","",FORM_GEN[[#This Row],[Departure date]])</f>
        <v/>
      </c>
      <c r="G13" s="13" t="str">
        <f>IF(FORM_COMP[[#This Row],[Hotel]]="","",FORM_COMP[[#This Row],[Hotel]])</f>
        <v/>
      </c>
      <c r="H13" s="13" t="str">
        <f>IF(FORM_COMP[[#This Row],[Catering]]="","",FORM_COMP[[#This Row],[Catering]])</f>
        <v/>
      </c>
      <c r="I13" s="2" t="str">
        <f>IF(FORM_TRANS7[[#This Row],[ID]]="","",COUNTIF(FORM_COMP[[#This Row],[09/11/2022]:[13/11/2022]],"SINGLE"))</f>
        <v/>
      </c>
      <c r="J13" s="2" t="str">
        <f>IF(FORM_TRANS7[[#This Row],[ID]]="","",COUNTIF(FORM_COMP[[#This Row],[09/11/2022]:[13/11/2022]],"TWIN"))</f>
        <v/>
      </c>
      <c r="K13" s="2" t="str">
        <f>IF(FORM_TRANS7[[#This Row],[ID]]="","",COUNTIF(FORM_COMP[[#This Row],[09/11/2022]:[13/11/2022]],"ALONE IN TWIIN"))</f>
        <v/>
      </c>
      <c r="L13" s="2" t="str">
        <f>IF(FORM_TRANS7[[#This Row],[Hotel]]="","",FORM_GEN[[#This Row],[Exit Test]])</f>
        <v/>
      </c>
      <c r="M13" s="25" t="str">
        <f>IF(FORM_TRANS7[[#This Row],[ID]]="","",65)</f>
        <v/>
      </c>
      <c r="N13" s="29" t="str">
        <f>IF(FORM_TRANS7[[#This Row],[ID]]="","",SUM('3 - FORM COMP'!AA13:AE13)+VLOOKUP(FORM_TRANS7[[#This Row],[Exit test]],SET!W$2:X$5,2,FALSE)+FORM_TRANS7[[#This Row],[AG Test at arrival]])</f>
        <v/>
      </c>
      <c r="P13" t="str">
        <f>IF(FORM_TRANS7[[#This Row],[ID]]="","",SUM('3 - FORM COMP'!AA13:AE13))</f>
        <v/>
      </c>
      <c r="Q13" s="43" t="str">
        <f>IF(FORM_TRANS7[[#This Row],[ID]]="","",VLOOKUP(FORM_TRANS7[[#This Row],[Exit test]],SET!W$2:X$5,2,FALSE))</f>
        <v/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</row>
    <row r="14" spans="1:38">
      <c r="B14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4" s="13" t="str">
        <f>IF(FORM_TRANS7[[#This Row],[ID]]="","",FORM_GEN[[#This Row],[Arrival date]])</f>
        <v/>
      </c>
      <c r="F14" s="13" t="str">
        <f>IF(FORM_TRANS7[[#This Row],[ID]]="","",FORM_GEN[[#This Row],[Departure date]])</f>
        <v/>
      </c>
      <c r="G14" s="13" t="str">
        <f>IF(FORM_COMP[[#This Row],[Hotel]]="","",FORM_COMP[[#This Row],[Hotel]])</f>
        <v/>
      </c>
      <c r="H14" s="13" t="str">
        <f>IF(FORM_COMP[[#This Row],[Catering]]="","",FORM_COMP[[#This Row],[Catering]])</f>
        <v/>
      </c>
      <c r="I14" s="2" t="str">
        <f>IF(FORM_TRANS7[[#This Row],[ID]]="","",COUNTIF(FORM_COMP[[#This Row],[09/11/2022]:[13/11/2022]],"SINGLE"))</f>
        <v/>
      </c>
      <c r="J14" s="2" t="str">
        <f>IF(FORM_TRANS7[[#This Row],[ID]]="","",COUNTIF(FORM_COMP[[#This Row],[09/11/2022]:[13/11/2022]],"TWIN"))</f>
        <v/>
      </c>
      <c r="K14" s="2" t="str">
        <f>IF(FORM_TRANS7[[#This Row],[ID]]="","",COUNTIF(FORM_COMP[[#This Row],[09/11/2022]:[13/11/2022]],"ALONE IN TWIIN"))</f>
        <v/>
      </c>
      <c r="L14" s="2" t="str">
        <f>IF(FORM_TRANS7[[#This Row],[Hotel]]="","",FORM_GEN[[#This Row],[Exit Test]])</f>
        <v/>
      </c>
      <c r="M14" s="25" t="str">
        <f>IF(FORM_TRANS7[[#This Row],[ID]]="","",65)</f>
        <v/>
      </c>
      <c r="N14" s="29" t="str">
        <f>IF(FORM_TRANS7[[#This Row],[ID]]="","",SUM('3 - FORM COMP'!AA14:AE14)+VLOOKUP(FORM_TRANS7[[#This Row],[Exit test]],SET!W$2:X$5,2,FALSE)+FORM_TRANS7[[#This Row],[AG Test at arrival]])</f>
        <v/>
      </c>
      <c r="P14" t="str">
        <f>IF(FORM_TRANS7[[#This Row],[ID]]="","",SUM('3 - FORM COMP'!AA14:AE14))</f>
        <v/>
      </c>
      <c r="Q14" s="43" t="str">
        <f>IF(FORM_TRANS7[[#This Row],[ID]]="","",VLOOKUP(FORM_TRANS7[[#This Row],[Exit test]],SET!W$2:X$5,2,FALSE))</f>
        <v/>
      </c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39"/>
    </row>
    <row r="15" spans="1:38">
      <c r="B15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5" s="13" t="str">
        <f>IF(FORM_TRANS7[[#This Row],[ID]]="","",FORM_GEN[[#This Row],[Arrival date]])</f>
        <v/>
      </c>
      <c r="F15" s="13" t="str">
        <f>IF(FORM_TRANS7[[#This Row],[ID]]="","",FORM_GEN[[#This Row],[Departure date]])</f>
        <v/>
      </c>
      <c r="G15" s="13" t="str">
        <f>IF(FORM_COMP[[#This Row],[Hotel]]="","",FORM_COMP[[#This Row],[Hotel]])</f>
        <v/>
      </c>
      <c r="H15" s="13" t="str">
        <f>IF(FORM_COMP[[#This Row],[Catering]]="","",FORM_COMP[[#This Row],[Catering]])</f>
        <v/>
      </c>
      <c r="I15" s="2" t="str">
        <f>IF(FORM_TRANS7[[#This Row],[ID]]="","",COUNTIF(FORM_COMP[[#This Row],[09/11/2022]:[13/11/2022]],"SINGLE"))</f>
        <v/>
      </c>
      <c r="J15" s="2" t="str">
        <f>IF(FORM_TRANS7[[#This Row],[ID]]="","",COUNTIF(FORM_COMP[[#This Row],[09/11/2022]:[13/11/2022]],"TWIN"))</f>
        <v/>
      </c>
      <c r="K15" s="2" t="str">
        <f>IF(FORM_TRANS7[[#This Row],[ID]]="","",COUNTIF(FORM_COMP[[#This Row],[09/11/2022]:[13/11/2022]],"ALONE IN TWIIN"))</f>
        <v/>
      </c>
      <c r="L15" s="2" t="str">
        <f>IF(FORM_TRANS7[[#This Row],[Hotel]]="","",FORM_GEN[[#This Row],[Exit Test]])</f>
        <v/>
      </c>
      <c r="M15" s="25" t="str">
        <f>IF(FORM_TRANS7[[#This Row],[ID]]="","",65)</f>
        <v/>
      </c>
      <c r="N15" s="29" t="str">
        <f>IF(FORM_TRANS7[[#This Row],[ID]]="","",SUM('3 - FORM COMP'!AA15:AE15)+VLOOKUP(FORM_TRANS7[[#This Row],[Exit test]],SET!W$2:X$5,2,FALSE)+FORM_TRANS7[[#This Row],[AG Test at arrival]])</f>
        <v/>
      </c>
      <c r="P15" t="str">
        <f>IF(FORM_TRANS7[[#This Row],[ID]]="","",SUM('3 - FORM COMP'!AA15:AE15))</f>
        <v/>
      </c>
      <c r="Q15" s="43" t="str">
        <f>IF(FORM_TRANS7[[#This Row],[ID]]="","",VLOOKUP(FORM_TRANS7[[#This Row],[Exit test]],SET!W$2:X$5,2,FALSE))</f>
        <v/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39"/>
    </row>
    <row r="16" spans="1:38">
      <c r="B16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6" s="13" t="str">
        <f>IF(FORM_TRANS7[[#This Row],[ID]]="","",FORM_GEN[[#This Row],[Arrival date]])</f>
        <v/>
      </c>
      <c r="F16" s="13" t="str">
        <f>IF(FORM_TRANS7[[#This Row],[ID]]="","",FORM_GEN[[#This Row],[Departure date]])</f>
        <v/>
      </c>
      <c r="G16" s="13" t="str">
        <f>IF(FORM_COMP[[#This Row],[Hotel]]="","",FORM_COMP[[#This Row],[Hotel]])</f>
        <v/>
      </c>
      <c r="H16" s="13" t="str">
        <f>IF(FORM_COMP[[#This Row],[Catering]]="","",FORM_COMP[[#This Row],[Catering]])</f>
        <v/>
      </c>
      <c r="I16" s="2" t="str">
        <f>IF(FORM_TRANS7[[#This Row],[ID]]="","",COUNTIF(FORM_COMP[[#This Row],[09/11/2022]:[13/11/2022]],"SINGLE"))</f>
        <v/>
      </c>
      <c r="J16" s="2" t="str">
        <f>IF(FORM_TRANS7[[#This Row],[ID]]="","",COUNTIF(FORM_COMP[[#This Row],[09/11/2022]:[13/11/2022]],"TWIN"))</f>
        <v/>
      </c>
      <c r="K16" s="2" t="str">
        <f>IF(FORM_TRANS7[[#This Row],[ID]]="","",COUNTIF(FORM_COMP[[#This Row],[09/11/2022]:[13/11/2022]],"ALONE IN TWIIN"))</f>
        <v/>
      </c>
      <c r="L16" s="2" t="str">
        <f>IF(FORM_TRANS7[[#This Row],[Hotel]]="","",FORM_GEN[[#This Row],[Exit Test]])</f>
        <v/>
      </c>
      <c r="M16" s="25" t="str">
        <f>IF(FORM_TRANS7[[#This Row],[ID]]="","",65)</f>
        <v/>
      </c>
      <c r="N16" s="29" t="str">
        <f>IF(FORM_TRANS7[[#This Row],[ID]]="","",SUM('3 - FORM COMP'!AA16:AE16)+VLOOKUP(FORM_TRANS7[[#This Row],[Exit test]],SET!W$2:X$5,2,FALSE)+FORM_TRANS7[[#This Row],[AG Test at arrival]])</f>
        <v/>
      </c>
      <c r="P16" t="str">
        <f>IF(FORM_TRANS7[[#This Row],[ID]]="","",SUM('3 - FORM COMP'!AA16:AE16))</f>
        <v/>
      </c>
      <c r="Q16" s="43" t="str">
        <f>IF(FORM_TRANS7[[#This Row],[ID]]="","",VLOOKUP(FORM_TRANS7[[#This Row],[Exit test]],SET!W$2:X$5,2,FALSE))</f>
        <v/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39"/>
    </row>
    <row r="17" spans="2:38">
      <c r="B17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7" s="13" t="str">
        <f>IF(FORM_TRANS7[[#This Row],[ID]]="","",FORM_GEN[[#This Row],[Arrival date]])</f>
        <v/>
      </c>
      <c r="F17" s="13" t="str">
        <f>IF(FORM_TRANS7[[#This Row],[ID]]="","",FORM_GEN[[#This Row],[Departure date]])</f>
        <v/>
      </c>
      <c r="G17" s="13" t="str">
        <f>IF(FORM_COMP[[#This Row],[Hotel]]="","",FORM_COMP[[#This Row],[Hotel]])</f>
        <v/>
      </c>
      <c r="H17" s="13" t="str">
        <f>IF(FORM_COMP[[#This Row],[Catering]]="","",FORM_COMP[[#This Row],[Catering]])</f>
        <v/>
      </c>
      <c r="I17" s="2" t="str">
        <f>IF(FORM_TRANS7[[#This Row],[ID]]="","",COUNTIF(FORM_COMP[[#This Row],[09/11/2022]:[13/11/2022]],"SINGLE"))</f>
        <v/>
      </c>
      <c r="J17" s="2" t="str">
        <f>IF(FORM_TRANS7[[#This Row],[ID]]="","",COUNTIF(FORM_COMP[[#This Row],[09/11/2022]:[13/11/2022]],"TWIN"))</f>
        <v/>
      </c>
      <c r="K17" s="2" t="str">
        <f>IF(FORM_TRANS7[[#This Row],[ID]]="","",COUNTIF(FORM_COMP[[#This Row],[09/11/2022]:[13/11/2022]],"ALONE IN TWIIN"))</f>
        <v/>
      </c>
      <c r="L17" s="2" t="str">
        <f>IF(FORM_TRANS7[[#This Row],[Hotel]]="","",FORM_GEN[[#This Row],[Exit Test]])</f>
        <v/>
      </c>
      <c r="M17" s="25" t="str">
        <f>IF(FORM_TRANS7[[#This Row],[ID]]="","",65)</f>
        <v/>
      </c>
      <c r="N17" s="29" t="str">
        <f>IF(FORM_TRANS7[[#This Row],[ID]]="","",SUM('3 - FORM COMP'!AA17:AE17)+VLOOKUP(FORM_TRANS7[[#This Row],[Exit test]],SET!W$2:X$5,2,FALSE)+FORM_TRANS7[[#This Row],[AG Test at arrival]])</f>
        <v/>
      </c>
      <c r="P17" t="str">
        <f>IF(FORM_TRANS7[[#This Row],[ID]]="","",SUM('3 - FORM COMP'!AA17:AE17))</f>
        <v/>
      </c>
      <c r="Q17" s="43" t="str">
        <f>IF(FORM_TRANS7[[#This Row],[ID]]="","",VLOOKUP(FORM_TRANS7[[#This Row],[Exit test]],SET!W$2:X$5,2,FALSE))</f>
        <v/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39"/>
    </row>
    <row r="18" spans="2:38">
      <c r="B18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8" s="13" t="str">
        <f>IF(FORM_TRANS7[[#This Row],[ID]]="","",FORM_GEN[[#This Row],[Arrival date]])</f>
        <v/>
      </c>
      <c r="F18" s="13" t="str">
        <f>IF(FORM_TRANS7[[#This Row],[ID]]="","",FORM_GEN[[#This Row],[Departure date]])</f>
        <v/>
      </c>
      <c r="G18" s="13" t="str">
        <f>IF(FORM_COMP[[#This Row],[Hotel]]="","",FORM_COMP[[#This Row],[Hotel]])</f>
        <v/>
      </c>
      <c r="H18" s="13" t="str">
        <f>IF(FORM_COMP[[#This Row],[Catering]]="","",FORM_COMP[[#This Row],[Catering]])</f>
        <v/>
      </c>
      <c r="I18" s="2" t="str">
        <f>IF(FORM_TRANS7[[#This Row],[ID]]="","",COUNTIF(FORM_COMP[[#This Row],[09/11/2022]:[13/11/2022]],"SINGLE"))</f>
        <v/>
      </c>
      <c r="J18" s="2" t="str">
        <f>IF(FORM_TRANS7[[#This Row],[ID]]="","",COUNTIF(FORM_COMP[[#This Row],[09/11/2022]:[13/11/2022]],"TWIN"))</f>
        <v/>
      </c>
      <c r="K18" s="2" t="str">
        <f>IF(FORM_TRANS7[[#This Row],[ID]]="","",COUNTIF(FORM_COMP[[#This Row],[09/11/2022]:[13/11/2022]],"ALONE IN TWIIN"))</f>
        <v/>
      </c>
      <c r="L18" s="2" t="str">
        <f>IF(FORM_TRANS7[[#This Row],[Hotel]]="","",FORM_GEN[[#This Row],[Exit Test]])</f>
        <v/>
      </c>
      <c r="M18" s="25" t="str">
        <f>IF(FORM_TRANS7[[#This Row],[ID]]="","",65)</f>
        <v/>
      </c>
      <c r="N18" s="29" t="str">
        <f>IF(FORM_TRANS7[[#This Row],[ID]]="","",SUM('3 - FORM COMP'!AA18:AE18)+VLOOKUP(FORM_TRANS7[[#This Row],[Exit test]],SET!W$2:X$5,2,FALSE)+FORM_TRANS7[[#This Row],[AG Test at arrival]])</f>
        <v/>
      </c>
      <c r="P18" t="str">
        <f>IF(FORM_TRANS7[[#This Row],[ID]]="","",SUM('3 - FORM COMP'!AA18:AE18))</f>
        <v/>
      </c>
      <c r="Q18" s="43" t="str">
        <f>IF(FORM_TRANS7[[#This Row],[ID]]="","",VLOOKUP(FORM_TRANS7[[#This Row],[Exit test]],SET!W$2:X$5,2,FALSE))</f>
        <v/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39"/>
    </row>
    <row r="19" spans="2:38">
      <c r="B19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9" s="13" t="str">
        <f>IF(FORM_TRANS7[[#This Row],[ID]]="","",FORM_GEN[[#This Row],[Arrival date]])</f>
        <v/>
      </c>
      <c r="F19" s="13" t="str">
        <f>IF(FORM_TRANS7[[#This Row],[ID]]="","",FORM_GEN[[#This Row],[Departure date]])</f>
        <v/>
      </c>
      <c r="G19" s="13" t="str">
        <f>IF(FORM_COMP[[#This Row],[Hotel]]="","",FORM_COMP[[#This Row],[Hotel]])</f>
        <v/>
      </c>
      <c r="H19" s="13" t="str">
        <f>IF(FORM_COMP[[#This Row],[Catering]]="","",FORM_COMP[[#This Row],[Catering]])</f>
        <v/>
      </c>
      <c r="I19" s="2" t="str">
        <f>IF(FORM_TRANS7[[#This Row],[ID]]="","",COUNTIF(FORM_COMP[[#This Row],[09/11/2022]:[13/11/2022]],"SINGLE"))</f>
        <v/>
      </c>
      <c r="J19" s="2" t="str">
        <f>IF(FORM_TRANS7[[#This Row],[ID]]="","",COUNTIF(FORM_COMP[[#This Row],[09/11/2022]:[13/11/2022]],"TWIN"))</f>
        <v/>
      </c>
      <c r="K19" s="2" t="str">
        <f>IF(FORM_TRANS7[[#This Row],[ID]]="","",COUNTIF(FORM_COMP[[#This Row],[09/11/2022]:[13/11/2022]],"ALONE IN TWIIN"))</f>
        <v/>
      </c>
      <c r="L19" s="2" t="str">
        <f>IF(FORM_TRANS7[[#This Row],[Hotel]]="","",FORM_GEN[[#This Row],[Exit Test]])</f>
        <v/>
      </c>
      <c r="M19" s="25" t="str">
        <f>IF(FORM_TRANS7[[#This Row],[ID]]="","",65)</f>
        <v/>
      </c>
      <c r="N19" s="29" t="str">
        <f>IF(FORM_TRANS7[[#This Row],[ID]]="","",SUM('3 - FORM COMP'!AA19:AE19)+VLOOKUP(FORM_TRANS7[[#This Row],[Exit test]],SET!W$2:X$5,2,FALSE)+FORM_TRANS7[[#This Row],[AG Test at arrival]])</f>
        <v/>
      </c>
      <c r="P19" t="str">
        <f>IF(FORM_TRANS7[[#This Row],[ID]]="","",SUM('3 - FORM COMP'!AA19:AE19))</f>
        <v/>
      </c>
      <c r="Q19" s="43" t="str">
        <f>IF(FORM_TRANS7[[#This Row],[ID]]="","",VLOOKUP(FORM_TRANS7[[#This Row],[Exit test]],SET!W$2:X$5,2,FALSE))</f>
        <v/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39"/>
    </row>
    <row r="20" spans="2:38">
      <c r="B20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0" s="13" t="str">
        <f>IF(FORM_TRANS7[[#This Row],[ID]]="","",FORM_GEN[[#This Row],[Arrival date]])</f>
        <v/>
      </c>
      <c r="F20" s="13" t="str">
        <f>IF(FORM_TRANS7[[#This Row],[ID]]="","",FORM_GEN[[#This Row],[Departure date]])</f>
        <v/>
      </c>
      <c r="G20" s="13" t="str">
        <f>IF(FORM_COMP[[#This Row],[Hotel]]="","",FORM_COMP[[#This Row],[Hotel]])</f>
        <v/>
      </c>
      <c r="H20" s="13" t="str">
        <f>IF(FORM_COMP[[#This Row],[Catering]]="","",FORM_COMP[[#This Row],[Catering]])</f>
        <v/>
      </c>
      <c r="I20" s="2" t="str">
        <f>IF(FORM_TRANS7[[#This Row],[ID]]="","",COUNTIF(FORM_COMP[[#This Row],[09/11/2022]:[13/11/2022]],"SINGLE"))</f>
        <v/>
      </c>
      <c r="J20" s="2" t="str">
        <f>IF(FORM_TRANS7[[#This Row],[ID]]="","",COUNTIF(FORM_COMP[[#This Row],[09/11/2022]:[13/11/2022]],"TWIN"))</f>
        <v/>
      </c>
      <c r="K20" s="2" t="str">
        <f>IF(FORM_TRANS7[[#This Row],[ID]]="","",COUNTIF(FORM_COMP[[#This Row],[09/11/2022]:[13/11/2022]],"ALONE IN TWIIN"))</f>
        <v/>
      </c>
      <c r="L20" s="2" t="str">
        <f>IF(FORM_TRANS7[[#This Row],[Hotel]]="","",FORM_GEN[[#This Row],[Exit Test]])</f>
        <v/>
      </c>
      <c r="M20" s="25" t="str">
        <f>IF(FORM_TRANS7[[#This Row],[ID]]="","",65)</f>
        <v/>
      </c>
      <c r="N20" s="29" t="str">
        <f>IF(FORM_TRANS7[[#This Row],[ID]]="","",SUM('3 - FORM COMP'!AA20:AE20)+VLOOKUP(FORM_TRANS7[[#This Row],[Exit test]],SET!W$2:X$5,2,FALSE)+FORM_TRANS7[[#This Row],[AG Test at arrival]])</f>
        <v/>
      </c>
      <c r="P20" t="str">
        <f>IF(FORM_TRANS7[[#This Row],[ID]]="","",SUM('3 - FORM COMP'!AA20:AE20))</f>
        <v/>
      </c>
      <c r="Q20" s="43" t="str">
        <f>IF(FORM_TRANS7[[#This Row],[ID]]="","",VLOOKUP(FORM_TRANS7[[#This Row],[Exit test]],SET!W$2:X$5,2,FALSE))</f>
        <v/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39"/>
    </row>
    <row r="21" spans="2:38">
      <c r="B21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1" s="13" t="str">
        <f>IF(FORM_TRANS7[[#This Row],[ID]]="","",FORM_GEN[[#This Row],[Arrival date]])</f>
        <v/>
      </c>
      <c r="F21" s="13" t="str">
        <f>IF(FORM_TRANS7[[#This Row],[ID]]="","",FORM_GEN[[#This Row],[Departure date]])</f>
        <v/>
      </c>
      <c r="G21" s="13" t="str">
        <f>IF(FORM_COMP[[#This Row],[Hotel]]="","",FORM_COMP[[#This Row],[Hotel]])</f>
        <v/>
      </c>
      <c r="H21" s="13" t="str">
        <f>IF(FORM_COMP[[#This Row],[Catering]]="","",FORM_COMP[[#This Row],[Catering]])</f>
        <v/>
      </c>
      <c r="I21" s="2" t="str">
        <f>IF(FORM_TRANS7[[#This Row],[ID]]="","",COUNTIF(FORM_COMP[[#This Row],[09/11/2022]:[13/11/2022]],"SINGLE"))</f>
        <v/>
      </c>
      <c r="J21" s="2" t="str">
        <f>IF(FORM_TRANS7[[#This Row],[ID]]="","",COUNTIF(FORM_COMP[[#This Row],[09/11/2022]:[13/11/2022]],"TWIN"))</f>
        <v/>
      </c>
      <c r="K21" s="2" t="str">
        <f>IF(FORM_TRANS7[[#This Row],[ID]]="","",COUNTIF(FORM_COMP[[#This Row],[09/11/2022]:[13/11/2022]],"ALONE IN TWIIN"))</f>
        <v/>
      </c>
      <c r="L21" s="2" t="str">
        <f>IF(FORM_TRANS7[[#This Row],[Hotel]]="","",FORM_GEN[[#This Row],[Exit Test]])</f>
        <v/>
      </c>
      <c r="M21" s="25" t="str">
        <f>IF(FORM_TRANS7[[#This Row],[ID]]="","",65)</f>
        <v/>
      </c>
      <c r="N21" s="29" t="str">
        <f>IF(FORM_TRANS7[[#This Row],[ID]]="","",SUM('3 - FORM COMP'!AA21:AE21)+VLOOKUP(FORM_TRANS7[[#This Row],[Exit test]],SET!W$2:X$5,2,FALSE)+FORM_TRANS7[[#This Row],[AG Test at arrival]])</f>
        <v/>
      </c>
      <c r="P21" t="str">
        <f>IF(FORM_TRANS7[[#This Row],[ID]]="","",SUM('3 - FORM COMP'!AA21:AE21))</f>
        <v/>
      </c>
      <c r="Q21" s="43" t="str">
        <f>IF(FORM_TRANS7[[#This Row],[ID]]="","",VLOOKUP(FORM_TRANS7[[#This Row],[Exit test]],SET!W$2:X$5,2,FALSE))</f>
        <v/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39"/>
    </row>
    <row r="22" spans="2:38">
      <c r="B22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2" s="13" t="str">
        <f>IF(FORM_TRANS7[[#This Row],[ID]]="","",FORM_GEN[[#This Row],[Arrival date]])</f>
        <v/>
      </c>
      <c r="F22" s="13" t="str">
        <f>IF(FORM_TRANS7[[#This Row],[ID]]="","",FORM_GEN[[#This Row],[Departure date]])</f>
        <v/>
      </c>
      <c r="G22" s="13" t="str">
        <f>IF(FORM_COMP[[#This Row],[Hotel]]="","",FORM_COMP[[#This Row],[Hotel]])</f>
        <v/>
      </c>
      <c r="H22" s="13" t="str">
        <f>IF(FORM_COMP[[#This Row],[Catering]]="","",FORM_COMP[[#This Row],[Catering]])</f>
        <v/>
      </c>
      <c r="I22" s="2" t="str">
        <f>IF(FORM_TRANS7[[#This Row],[ID]]="","",COUNTIF(FORM_COMP[[#This Row],[09/11/2022]:[13/11/2022]],"SINGLE"))</f>
        <v/>
      </c>
      <c r="J22" s="2" t="str">
        <f>IF(FORM_TRANS7[[#This Row],[ID]]="","",COUNTIF(FORM_COMP[[#This Row],[09/11/2022]:[13/11/2022]],"TWIN"))</f>
        <v/>
      </c>
      <c r="K22" s="2" t="str">
        <f>IF(FORM_TRANS7[[#This Row],[ID]]="","",COUNTIF(FORM_COMP[[#This Row],[09/11/2022]:[13/11/2022]],"ALONE IN TWIIN"))</f>
        <v/>
      </c>
      <c r="L22" s="2" t="str">
        <f>IF(FORM_TRANS7[[#This Row],[Hotel]]="","",FORM_GEN[[#This Row],[Exit Test]])</f>
        <v/>
      </c>
      <c r="M22" s="25" t="str">
        <f>IF(FORM_TRANS7[[#This Row],[ID]]="","",65)</f>
        <v/>
      </c>
      <c r="N22" s="29" t="str">
        <f>IF(FORM_TRANS7[[#This Row],[ID]]="","",SUM('3 - FORM COMP'!AA22:AE22)+VLOOKUP(FORM_TRANS7[[#This Row],[Exit test]],SET!W$2:X$5,2,FALSE)+FORM_TRANS7[[#This Row],[AG Test at arrival]])</f>
        <v/>
      </c>
      <c r="P22" t="str">
        <f>IF(FORM_TRANS7[[#This Row],[ID]]="","",SUM('3 - FORM COMP'!AA22:AE22))</f>
        <v/>
      </c>
      <c r="Q22" s="43" t="str">
        <f>IF(FORM_TRANS7[[#This Row],[ID]]="","",VLOOKUP(FORM_TRANS7[[#This Row],[Exit test]],SET!W$2:X$5,2,FALSE))</f>
        <v/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39"/>
    </row>
    <row r="23" spans="2:38">
      <c r="B23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3" s="13" t="str">
        <f>IF(FORM_TRANS7[[#This Row],[ID]]="","",FORM_GEN[[#This Row],[Arrival date]])</f>
        <v/>
      </c>
      <c r="F23" s="13" t="str">
        <f>IF(FORM_TRANS7[[#This Row],[ID]]="","",FORM_GEN[[#This Row],[Departure date]])</f>
        <v/>
      </c>
      <c r="G23" s="13" t="str">
        <f>IF(FORM_COMP[[#This Row],[Hotel]]="","",FORM_COMP[[#This Row],[Hotel]])</f>
        <v/>
      </c>
      <c r="H23" s="13" t="str">
        <f>IF(FORM_COMP[[#This Row],[Catering]]="","",FORM_COMP[[#This Row],[Catering]])</f>
        <v/>
      </c>
      <c r="I23" s="2" t="str">
        <f>IF(FORM_TRANS7[[#This Row],[ID]]="","",COUNTIF(FORM_COMP[[#This Row],[09/11/2022]:[13/11/2022]],"SINGLE"))</f>
        <v/>
      </c>
      <c r="J23" s="2" t="str">
        <f>IF(FORM_TRANS7[[#This Row],[ID]]="","",COUNTIF(FORM_COMP[[#This Row],[09/11/2022]:[13/11/2022]],"TWIN"))</f>
        <v/>
      </c>
      <c r="K23" s="2" t="str">
        <f>IF(FORM_TRANS7[[#This Row],[ID]]="","",COUNTIF(FORM_COMP[[#This Row],[09/11/2022]:[13/11/2022]],"ALONE IN TWIIN"))</f>
        <v/>
      </c>
      <c r="L23" s="2" t="str">
        <f>IF(FORM_TRANS7[[#This Row],[Hotel]]="","",FORM_GEN[[#This Row],[Exit Test]])</f>
        <v/>
      </c>
      <c r="M23" s="25" t="str">
        <f>IF(FORM_TRANS7[[#This Row],[ID]]="","",65)</f>
        <v/>
      </c>
      <c r="N23" s="29" t="str">
        <f>IF(FORM_TRANS7[[#This Row],[ID]]="","",SUM('3 - FORM COMP'!AA23:AE23)+VLOOKUP(FORM_TRANS7[[#This Row],[Exit test]],SET!W$2:X$5,2,FALSE)+FORM_TRANS7[[#This Row],[AG Test at arrival]])</f>
        <v/>
      </c>
      <c r="P23" t="str">
        <f>IF(FORM_TRANS7[[#This Row],[ID]]="","",SUM('3 - FORM COMP'!AA23:AE23))</f>
        <v/>
      </c>
      <c r="Q23" s="43" t="str">
        <f>IF(FORM_TRANS7[[#This Row],[ID]]="","",VLOOKUP(FORM_TRANS7[[#This Row],[Exit test]],SET!W$2:X$5,2,FALSE))</f>
        <v/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39"/>
    </row>
    <row r="24" spans="2:38">
      <c r="B24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4" s="13" t="str">
        <f>IF(FORM_TRANS7[[#This Row],[ID]]="","",FORM_GEN[[#This Row],[Arrival date]])</f>
        <v/>
      </c>
      <c r="F24" s="13" t="str">
        <f>IF(FORM_TRANS7[[#This Row],[ID]]="","",FORM_GEN[[#This Row],[Departure date]])</f>
        <v/>
      </c>
      <c r="G24" s="13" t="str">
        <f>IF(FORM_COMP[[#This Row],[Hotel]]="","",FORM_COMP[[#This Row],[Hotel]])</f>
        <v/>
      </c>
      <c r="H24" s="13" t="str">
        <f>IF(FORM_COMP[[#This Row],[Catering]]="","",FORM_COMP[[#This Row],[Catering]])</f>
        <v/>
      </c>
      <c r="I24" s="2" t="str">
        <f>IF(FORM_TRANS7[[#This Row],[ID]]="","",COUNTIF(FORM_COMP[[#This Row],[09/11/2022]:[13/11/2022]],"SINGLE"))</f>
        <v/>
      </c>
      <c r="J24" s="2" t="str">
        <f>IF(FORM_TRANS7[[#This Row],[ID]]="","",COUNTIF(FORM_COMP[[#This Row],[09/11/2022]:[13/11/2022]],"TWIN"))</f>
        <v/>
      </c>
      <c r="K24" s="2" t="str">
        <f>IF(FORM_TRANS7[[#This Row],[ID]]="","",COUNTIF(FORM_COMP[[#This Row],[09/11/2022]:[13/11/2022]],"ALONE IN TWIIN"))</f>
        <v/>
      </c>
      <c r="L24" s="2" t="str">
        <f>IF(FORM_TRANS7[[#This Row],[Hotel]]="","",FORM_GEN[[#This Row],[Exit Test]])</f>
        <v/>
      </c>
      <c r="M24" s="25" t="str">
        <f>IF(FORM_TRANS7[[#This Row],[ID]]="","",65)</f>
        <v/>
      </c>
      <c r="N24" s="29" t="str">
        <f>IF(FORM_TRANS7[[#This Row],[ID]]="","",SUM('3 - FORM COMP'!AA24:AE24)+VLOOKUP(FORM_TRANS7[[#This Row],[Exit test]],SET!W$2:X$5,2,FALSE)+FORM_TRANS7[[#This Row],[AG Test at arrival]])</f>
        <v/>
      </c>
      <c r="P24" t="str">
        <f>IF(FORM_TRANS7[[#This Row],[ID]]="","",SUM('3 - FORM COMP'!AA24:AE24))</f>
        <v/>
      </c>
      <c r="Q24" s="43" t="str">
        <f>IF(FORM_TRANS7[[#This Row],[ID]]="","",VLOOKUP(FORM_TRANS7[[#This Row],[Exit test]],SET!W$2:X$5,2,FALSE))</f>
        <v/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39"/>
    </row>
    <row r="25" spans="2:38">
      <c r="B25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5" s="13" t="str">
        <f>IF(FORM_TRANS7[[#This Row],[ID]]="","",FORM_GEN[[#This Row],[Arrival date]])</f>
        <v/>
      </c>
      <c r="F25" s="13" t="str">
        <f>IF(FORM_TRANS7[[#This Row],[ID]]="","",FORM_GEN[[#This Row],[Departure date]])</f>
        <v/>
      </c>
      <c r="G25" s="13" t="str">
        <f>IF(FORM_COMP[[#This Row],[Hotel]]="","",FORM_COMP[[#This Row],[Hotel]])</f>
        <v/>
      </c>
      <c r="H25" s="13" t="str">
        <f>IF(FORM_COMP[[#This Row],[Catering]]="","",FORM_COMP[[#This Row],[Catering]])</f>
        <v/>
      </c>
      <c r="I25" s="2" t="str">
        <f>IF(FORM_TRANS7[[#This Row],[ID]]="","",COUNTIF(FORM_COMP[[#This Row],[09/11/2022]:[13/11/2022]],"SINGLE"))</f>
        <v/>
      </c>
      <c r="J25" s="2" t="str">
        <f>IF(FORM_TRANS7[[#This Row],[ID]]="","",COUNTIF(FORM_COMP[[#This Row],[09/11/2022]:[13/11/2022]],"TWIN"))</f>
        <v/>
      </c>
      <c r="K25" s="2" t="str">
        <f>IF(FORM_TRANS7[[#This Row],[ID]]="","",COUNTIF(FORM_COMP[[#This Row],[09/11/2022]:[13/11/2022]],"ALONE IN TWIIN"))</f>
        <v/>
      </c>
      <c r="L25" s="2" t="str">
        <f>IF(FORM_TRANS7[[#This Row],[Hotel]]="","",FORM_GEN[[#This Row],[Exit Test]])</f>
        <v/>
      </c>
      <c r="M25" s="25" t="str">
        <f>IF(FORM_TRANS7[[#This Row],[ID]]="","",65)</f>
        <v/>
      </c>
      <c r="N25" s="29" t="str">
        <f>IF(FORM_TRANS7[[#This Row],[ID]]="","",SUM('3 - FORM COMP'!AA25:AE25)+VLOOKUP(FORM_TRANS7[[#This Row],[Exit test]],SET!W$2:X$5,2,FALSE)+FORM_TRANS7[[#This Row],[AG Test at arrival]])</f>
        <v/>
      </c>
      <c r="P25" t="str">
        <f>IF(FORM_TRANS7[[#This Row],[ID]]="","",SUM('3 - FORM COMP'!AA25:AE25))</f>
        <v/>
      </c>
      <c r="Q25" s="43" t="str">
        <f>IF(FORM_TRANS7[[#This Row],[ID]]="","",VLOOKUP(FORM_TRANS7[[#This Row],[Exit test]],SET!W$2:X$5,2,FALSE))</f>
        <v/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39"/>
    </row>
    <row r="26" spans="2:38">
      <c r="B26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6" s="13" t="str">
        <f>IF(FORM_TRANS7[[#This Row],[ID]]="","",FORM_GEN[[#This Row],[Arrival date]])</f>
        <v/>
      </c>
      <c r="F26" s="13" t="str">
        <f>IF(FORM_TRANS7[[#This Row],[ID]]="","",FORM_GEN[[#This Row],[Departure date]])</f>
        <v/>
      </c>
      <c r="G26" s="13" t="str">
        <f>IF(FORM_COMP[[#This Row],[Hotel]]="","",FORM_COMP[[#This Row],[Hotel]])</f>
        <v/>
      </c>
      <c r="H26" s="13" t="str">
        <f>IF(FORM_COMP[[#This Row],[Catering]]="","",FORM_COMP[[#This Row],[Catering]])</f>
        <v/>
      </c>
      <c r="I26" s="2" t="str">
        <f>IF(FORM_TRANS7[[#This Row],[ID]]="","",COUNTIF(FORM_COMP[[#This Row],[09/11/2022]:[13/11/2022]],"SINGLE"))</f>
        <v/>
      </c>
      <c r="J26" s="2" t="str">
        <f>IF(FORM_TRANS7[[#This Row],[ID]]="","",COUNTIF(FORM_COMP[[#This Row],[09/11/2022]:[13/11/2022]],"TWIN"))</f>
        <v/>
      </c>
      <c r="K26" s="2" t="str">
        <f>IF(FORM_TRANS7[[#This Row],[ID]]="","",COUNTIF(FORM_COMP[[#This Row],[09/11/2022]:[13/11/2022]],"ALONE IN TWIIN"))</f>
        <v/>
      </c>
      <c r="L26" s="2" t="str">
        <f>IF(FORM_TRANS7[[#This Row],[Hotel]]="","",FORM_GEN[[#This Row],[Exit Test]])</f>
        <v/>
      </c>
      <c r="M26" s="25" t="str">
        <f>IF(FORM_TRANS7[[#This Row],[ID]]="","",65)</f>
        <v/>
      </c>
      <c r="N26" s="29" t="str">
        <f>IF(FORM_TRANS7[[#This Row],[ID]]="","",SUM('3 - FORM COMP'!AA26:AE26)+VLOOKUP(FORM_TRANS7[[#This Row],[Exit test]],SET!W$2:X$5,2,FALSE)+FORM_TRANS7[[#This Row],[AG Test at arrival]])</f>
        <v/>
      </c>
      <c r="P26" t="str">
        <f>IF(FORM_TRANS7[[#This Row],[ID]]="","",SUM('3 - FORM COMP'!AA26:AE26))</f>
        <v/>
      </c>
      <c r="Q26" s="43" t="str">
        <f>IF(FORM_TRANS7[[#This Row],[ID]]="","",VLOOKUP(FORM_TRANS7[[#This Row],[Exit test]],SET!W$2:X$5,2,FALSE))</f>
        <v/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39"/>
    </row>
    <row r="27" spans="2:38">
      <c r="B27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7" s="13" t="str">
        <f>IF(FORM_TRANS7[[#This Row],[ID]]="","",FORM_GEN[[#This Row],[Arrival date]])</f>
        <v/>
      </c>
      <c r="F27" s="13" t="str">
        <f>IF(FORM_TRANS7[[#This Row],[ID]]="","",FORM_GEN[[#This Row],[Departure date]])</f>
        <v/>
      </c>
      <c r="G27" s="13" t="str">
        <f>IF(FORM_COMP[[#This Row],[Hotel]]="","",FORM_COMP[[#This Row],[Hotel]])</f>
        <v/>
      </c>
      <c r="H27" s="13" t="str">
        <f>IF(FORM_COMP[[#This Row],[Catering]]="","",FORM_COMP[[#This Row],[Catering]])</f>
        <v/>
      </c>
      <c r="I27" s="2" t="str">
        <f>IF(FORM_TRANS7[[#This Row],[ID]]="","",COUNTIF(FORM_COMP[[#This Row],[09/11/2022]:[13/11/2022]],"SINGLE"))</f>
        <v/>
      </c>
      <c r="J27" s="2" t="str">
        <f>IF(FORM_TRANS7[[#This Row],[ID]]="","",COUNTIF(FORM_COMP[[#This Row],[09/11/2022]:[13/11/2022]],"TWIN"))</f>
        <v/>
      </c>
      <c r="K27" s="2" t="str">
        <f>IF(FORM_TRANS7[[#This Row],[ID]]="","",COUNTIF(FORM_COMP[[#This Row],[09/11/2022]:[13/11/2022]],"ALONE IN TWIIN"))</f>
        <v/>
      </c>
      <c r="L27" s="2" t="str">
        <f>IF(FORM_TRANS7[[#This Row],[Hotel]]="","",FORM_GEN[[#This Row],[Exit Test]])</f>
        <v/>
      </c>
      <c r="M27" s="25" t="str">
        <f>IF(FORM_TRANS7[[#This Row],[ID]]="","",65)</f>
        <v/>
      </c>
      <c r="N27" s="29" t="str">
        <f>IF(FORM_TRANS7[[#This Row],[ID]]="","",SUM('3 - FORM COMP'!AA27:AE27)+VLOOKUP(FORM_TRANS7[[#This Row],[Exit test]],SET!W$2:X$5,2,FALSE)+FORM_TRANS7[[#This Row],[AG Test at arrival]])</f>
        <v/>
      </c>
      <c r="P27" t="str">
        <f>IF(FORM_TRANS7[[#This Row],[ID]]="","",SUM('3 - FORM COMP'!AA27:AE27))</f>
        <v/>
      </c>
      <c r="Q27" s="43" t="str">
        <f>IF(FORM_TRANS7[[#This Row],[ID]]="","",VLOOKUP(FORM_TRANS7[[#This Row],[Exit test]],SET!W$2:X$5,2,FALSE))</f>
        <v/>
      </c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39"/>
    </row>
    <row r="28" spans="2:38">
      <c r="B28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8" s="13" t="str">
        <f>IF(FORM_TRANS7[[#This Row],[ID]]="","",FORM_GEN[[#This Row],[Arrival date]])</f>
        <v/>
      </c>
      <c r="F28" s="13" t="str">
        <f>IF(FORM_TRANS7[[#This Row],[ID]]="","",FORM_GEN[[#This Row],[Departure date]])</f>
        <v/>
      </c>
      <c r="G28" s="13" t="str">
        <f>IF(FORM_COMP[[#This Row],[Hotel]]="","",FORM_COMP[[#This Row],[Hotel]])</f>
        <v/>
      </c>
      <c r="H28" s="13" t="str">
        <f>IF(FORM_COMP[[#This Row],[Catering]]="","",FORM_COMP[[#This Row],[Catering]])</f>
        <v/>
      </c>
      <c r="I28" s="2" t="str">
        <f>IF(FORM_TRANS7[[#This Row],[ID]]="","",COUNTIF(FORM_COMP[[#This Row],[09/11/2022]:[13/11/2022]],"SINGLE"))</f>
        <v/>
      </c>
      <c r="J28" s="2" t="str">
        <f>IF(FORM_TRANS7[[#This Row],[ID]]="","",COUNTIF(FORM_COMP[[#This Row],[09/11/2022]:[13/11/2022]],"TWIN"))</f>
        <v/>
      </c>
      <c r="K28" s="2" t="str">
        <f>IF(FORM_TRANS7[[#This Row],[ID]]="","",COUNTIF(FORM_COMP[[#This Row],[09/11/2022]:[13/11/2022]],"ALONE IN TWIIN"))</f>
        <v/>
      </c>
      <c r="L28" s="2" t="str">
        <f>IF(FORM_TRANS7[[#This Row],[Hotel]]="","",FORM_GEN[[#This Row],[Exit Test]])</f>
        <v/>
      </c>
      <c r="M28" s="25" t="str">
        <f>IF(FORM_TRANS7[[#This Row],[ID]]="","",65)</f>
        <v/>
      </c>
      <c r="N28" s="29" t="str">
        <f>IF(FORM_TRANS7[[#This Row],[ID]]="","",SUM('3 - FORM COMP'!AA28:AE28)+VLOOKUP(FORM_TRANS7[[#This Row],[Exit test]],SET!W$2:X$5,2,FALSE)+FORM_TRANS7[[#This Row],[AG Test at arrival]])</f>
        <v/>
      </c>
      <c r="P28" t="str">
        <f>IF(FORM_TRANS7[[#This Row],[ID]]="","",SUM('3 - FORM COMP'!AA28:AE28))</f>
        <v/>
      </c>
      <c r="Q28" s="43" t="str">
        <f>IF(FORM_TRANS7[[#This Row],[ID]]="","",VLOOKUP(FORM_TRANS7[[#This Row],[Exit test]],SET!W$2:X$5,2,FALSE))</f>
        <v/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39"/>
    </row>
    <row r="29" spans="2:38">
      <c r="B29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9" s="13" t="str">
        <f>IF(FORM_TRANS7[[#This Row],[ID]]="","",FORM_GEN[[#This Row],[Arrival date]])</f>
        <v/>
      </c>
      <c r="F29" s="13" t="str">
        <f>IF(FORM_TRANS7[[#This Row],[ID]]="","",FORM_GEN[[#This Row],[Departure date]])</f>
        <v/>
      </c>
      <c r="G29" s="13" t="str">
        <f>IF(FORM_COMP[[#This Row],[Hotel]]="","",FORM_COMP[[#This Row],[Hotel]])</f>
        <v/>
      </c>
      <c r="H29" s="13" t="str">
        <f>IF(FORM_COMP[[#This Row],[Catering]]="","",FORM_COMP[[#This Row],[Catering]])</f>
        <v/>
      </c>
      <c r="I29" s="2" t="str">
        <f>IF(FORM_TRANS7[[#This Row],[ID]]="","",COUNTIF(FORM_COMP[[#This Row],[09/11/2022]:[13/11/2022]],"SINGLE"))</f>
        <v/>
      </c>
      <c r="J29" s="2" t="str">
        <f>IF(FORM_TRANS7[[#This Row],[ID]]="","",COUNTIF(FORM_COMP[[#This Row],[09/11/2022]:[13/11/2022]],"TWIN"))</f>
        <v/>
      </c>
      <c r="K29" s="2" t="str">
        <f>IF(FORM_TRANS7[[#This Row],[ID]]="","",COUNTIF(FORM_COMP[[#This Row],[09/11/2022]:[13/11/2022]],"ALONE IN TWIIN"))</f>
        <v/>
      </c>
      <c r="L29" s="2" t="str">
        <f>IF(FORM_TRANS7[[#This Row],[Hotel]]="","",FORM_GEN[[#This Row],[Exit Test]])</f>
        <v/>
      </c>
      <c r="M29" s="25" t="str">
        <f>IF(FORM_TRANS7[[#This Row],[ID]]="","",65)</f>
        <v/>
      </c>
      <c r="N29" s="29" t="str">
        <f>IF(FORM_TRANS7[[#This Row],[ID]]="","",SUM('3 - FORM COMP'!AA29:AE29)+VLOOKUP(FORM_TRANS7[[#This Row],[Exit test]],SET!W$2:X$5,2,FALSE)+FORM_TRANS7[[#This Row],[AG Test at arrival]])</f>
        <v/>
      </c>
      <c r="P29" t="str">
        <f>IF(FORM_TRANS7[[#This Row],[ID]]="","",SUM('3 - FORM COMP'!AA29:AE29))</f>
        <v/>
      </c>
      <c r="Q29" s="43" t="str">
        <f>IF(FORM_TRANS7[[#This Row],[ID]]="","",VLOOKUP(FORM_TRANS7[[#This Row],[Exit test]],SET!W$2:X$5,2,FALSE))</f>
        <v/>
      </c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39"/>
    </row>
    <row r="30" spans="2:38">
      <c r="B30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0" s="13" t="str">
        <f>IF(FORM_TRANS7[[#This Row],[ID]]="","",FORM_GEN[[#This Row],[Arrival date]])</f>
        <v/>
      </c>
      <c r="F30" s="13" t="str">
        <f>IF(FORM_TRANS7[[#This Row],[ID]]="","",FORM_GEN[[#This Row],[Departure date]])</f>
        <v/>
      </c>
      <c r="G30" s="13" t="str">
        <f>IF(FORM_COMP[[#This Row],[Hotel]]="","",FORM_COMP[[#This Row],[Hotel]])</f>
        <v/>
      </c>
      <c r="H30" s="13" t="str">
        <f>IF(FORM_COMP[[#This Row],[Catering]]="","",FORM_COMP[[#This Row],[Catering]])</f>
        <v/>
      </c>
      <c r="I30" s="2" t="str">
        <f>IF(FORM_TRANS7[[#This Row],[ID]]="","",COUNTIF(FORM_COMP[[#This Row],[09/11/2022]:[13/11/2022]],"SINGLE"))</f>
        <v/>
      </c>
      <c r="J30" s="2" t="str">
        <f>IF(FORM_TRANS7[[#This Row],[ID]]="","",COUNTIF(FORM_COMP[[#This Row],[09/11/2022]:[13/11/2022]],"TWIN"))</f>
        <v/>
      </c>
      <c r="K30" s="2" t="str">
        <f>IF(FORM_TRANS7[[#This Row],[ID]]="","",COUNTIF(FORM_COMP[[#This Row],[09/11/2022]:[13/11/2022]],"ALONE IN TWIIN"))</f>
        <v/>
      </c>
      <c r="L30" s="2" t="str">
        <f>IF(FORM_TRANS7[[#This Row],[Hotel]]="","",FORM_GEN[[#This Row],[Exit Test]])</f>
        <v/>
      </c>
      <c r="M30" s="25" t="str">
        <f>IF(FORM_TRANS7[[#This Row],[ID]]="","",65)</f>
        <v/>
      </c>
      <c r="N30" s="29" t="str">
        <f>IF(FORM_TRANS7[[#This Row],[ID]]="","",SUM('3 - FORM COMP'!AA30:AE30)+VLOOKUP(FORM_TRANS7[[#This Row],[Exit test]],SET!W$2:X$5,2,FALSE)+FORM_TRANS7[[#This Row],[AG Test at arrival]])</f>
        <v/>
      </c>
      <c r="P30" t="str">
        <f>IF(FORM_TRANS7[[#This Row],[ID]]="","",SUM('3 - FORM COMP'!AA30:AE30))</f>
        <v/>
      </c>
      <c r="Q30" s="43" t="str">
        <f>IF(FORM_TRANS7[[#This Row],[ID]]="","",VLOOKUP(FORM_TRANS7[[#This Row],[Exit test]],SET!W$2:X$5,2,FALSE))</f>
        <v/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39"/>
    </row>
    <row r="31" spans="2:38">
      <c r="B31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1" s="13" t="str">
        <f>IF(FORM_TRANS7[[#This Row],[ID]]="","",FORM_GEN[[#This Row],[Arrival date]])</f>
        <v/>
      </c>
      <c r="F31" s="13" t="str">
        <f>IF(FORM_TRANS7[[#This Row],[ID]]="","",FORM_GEN[[#This Row],[Departure date]])</f>
        <v/>
      </c>
      <c r="G31" s="13" t="str">
        <f>IF(FORM_COMP[[#This Row],[Hotel]]="","",FORM_COMP[[#This Row],[Hotel]])</f>
        <v/>
      </c>
      <c r="H31" s="13" t="str">
        <f>IF(FORM_COMP[[#This Row],[Catering]]="","",FORM_COMP[[#This Row],[Catering]])</f>
        <v/>
      </c>
      <c r="I31" s="2" t="str">
        <f>IF(FORM_TRANS7[[#This Row],[ID]]="","",COUNTIF(FORM_COMP[[#This Row],[09/11/2022]:[13/11/2022]],"SINGLE"))</f>
        <v/>
      </c>
      <c r="J31" s="2" t="str">
        <f>IF(FORM_TRANS7[[#This Row],[ID]]="","",COUNTIF(FORM_COMP[[#This Row],[09/11/2022]:[13/11/2022]],"TWIN"))</f>
        <v/>
      </c>
      <c r="K31" s="2" t="str">
        <f>IF(FORM_TRANS7[[#This Row],[ID]]="","",COUNTIF(FORM_COMP[[#This Row],[09/11/2022]:[13/11/2022]],"ALONE IN TWIIN"))</f>
        <v/>
      </c>
      <c r="L31" s="2" t="str">
        <f>IF(FORM_TRANS7[[#This Row],[Hotel]]="","",FORM_GEN[[#This Row],[Exit Test]])</f>
        <v/>
      </c>
      <c r="M31" s="25" t="str">
        <f>IF(FORM_TRANS7[[#This Row],[ID]]="","",65)</f>
        <v/>
      </c>
      <c r="N31" s="29" t="str">
        <f>IF(FORM_TRANS7[[#This Row],[ID]]="","",SUM('3 - FORM COMP'!AA31:AE31)+VLOOKUP(FORM_TRANS7[[#This Row],[Exit test]],SET!W$2:X$5,2,FALSE)+FORM_TRANS7[[#This Row],[AG Test at arrival]])</f>
        <v/>
      </c>
      <c r="P31" t="str">
        <f>IF(FORM_TRANS7[[#This Row],[ID]]="","",SUM('3 - FORM COMP'!AA31:AE31))</f>
        <v/>
      </c>
      <c r="Q31" s="43" t="str">
        <f>IF(FORM_TRANS7[[#This Row],[ID]]="","",VLOOKUP(FORM_TRANS7[[#This Row],[Exit test]],SET!W$2:X$5,2,FALSE))</f>
        <v/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39"/>
    </row>
    <row r="32" spans="2:38">
      <c r="B32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2" s="13" t="str">
        <f>IF(FORM_TRANS7[[#This Row],[ID]]="","",FORM_GEN[[#This Row],[Arrival date]])</f>
        <v/>
      </c>
      <c r="F32" s="13" t="str">
        <f>IF(FORM_TRANS7[[#This Row],[ID]]="","",FORM_GEN[[#This Row],[Departure date]])</f>
        <v/>
      </c>
      <c r="G32" s="13" t="str">
        <f>IF(FORM_COMP[[#This Row],[Hotel]]="","",FORM_COMP[[#This Row],[Hotel]])</f>
        <v/>
      </c>
      <c r="H32" s="13" t="str">
        <f>IF(FORM_COMP[[#This Row],[Catering]]="","",FORM_COMP[[#This Row],[Catering]])</f>
        <v/>
      </c>
      <c r="I32" s="2" t="str">
        <f>IF(FORM_TRANS7[[#This Row],[ID]]="","",COUNTIF(FORM_COMP[[#This Row],[09/11/2022]:[13/11/2022]],"SINGLE"))</f>
        <v/>
      </c>
      <c r="J32" s="2" t="str">
        <f>IF(FORM_TRANS7[[#This Row],[ID]]="","",COUNTIF(FORM_COMP[[#This Row],[09/11/2022]:[13/11/2022]],"TWIN"))</f>
        <v/>
      </c>
      <c r="K32" s="2" t="str">
        <f>IF(FORM_TRANS7[[#This Row],[ID]]="","",COUNTIF(FORM_COMP[[#This Row],[09/11/2022]:[13/11/2022]],"ALONE IN TWIIN"))</f>
        <v/>
      </c>
      <c r="L32" s="2" t="str">
        <f>IF(FORM_TRANS7[[#This Row],[Hotel]]="","",FORM_GEN[[#This Row],[Exit Test]])</f>
        <v/>
      </c>
      <c r="M32" s="25" t="str">
        <f>IF(FORM_TRANS7[[#This Row],[ID]]="","",65)</f>
        <v/>
      </c>
      <c r="N32" s="29" t="str">
        <f>IF(FORM_TRANS7[[#This Row],[ID]]="","",SUM('3 - FORM COMP'!AA32:AE32)+VLOOKUP(FORM_TRANS7[[#This Row],[Exit test]],SET!W$2:X$5,2,FALSE)+FORM_TRANS7[[#This Row],[AG Test at arrival]])</f>
        <v/>
      </c>
      <c r="P32" t="str">
        <f>IF(FORM_TRANS7[[#This Row],[ID]]="","",SUM('3 - FORM COMP'!AA32:AE32))</f>
        <v/>
      </c>
      <c r="Q32" s="43" t="str">
        <f>IF(FORM_TRANS7[[#This Row],[ID]]="","",VLOOKUP(FORM_TRANS7[[#This Row],[Exit test]],SET!W$2:X$5,2,FALSE))</f>
        <v/>
      </c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39"/>
    </row>
    <row r="33" spans="2:38">
      <c r="B33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3" s="13" t="str">
        <f>IF(FORM_TRANS7[[#This Row],[ID]]="","",FORM_GEN[[#This Row],[Arrival date]])</f>
        <v/>
      </c>
      <c r="F33" s="13" t="str">
        <f>IF(FORM_TRANS7[[#This Row],[ID]]="","",FORM_GEN[[#This Row],[Departure date]])</f>
        <v/>
      </c>
      <c r="G33" s="13" t="str">
        <f>IF(FORM_COMP[[#This Row],[Hotel]]="","",FORM_COMP[[#This Row],[Hotel]])</f>
        <v/>
      </c>
      <c r="H33" s="13" t="str">
        <f>IF(FORM_COMP[[#This Row],[Catering]]="","",FORM_COMP[[#This Row],[Catering]])</f>
        <v/>
      </c>
      <c r="I33" s="2" t="str">
        <f>IF(FORM_TRANS7[[#This Row],[ID]]="","",COUNTIF(FORM_COMP[[#This Row],[09/11/2022]:[13/11/2022]],"SINGLE"))</f>
        <v/>
      </c>
      <c r="J33" s="2" t="str">
        <f>IF(FORM_TRANS7[[#This Row],[ID]]="","",COUNTIF(FORM_COMP[[#This Row],[09/11/2022]:[13/11/2022]],"TWIN"))</f>
        <v/>
      </c>
      <c r="K33" s="2" t="str">
        <f>IF(FORM_TRANS7[[#This Row],[ID]]="","",COUNTIF(FORM_COMP[[#This Row],[09/11/2022]:[13/11/2022]],"ALONE IN TWIIN"))</f>
        <v/>
      </c>
      <c r="L33" s="2" t="str">
        <f>IF(FORM_TRANS7[[#This Row],[Hotel]]="","",FORM_GEN[[#This Row],[Exit Test]])</f>
        <v/>
      </c>
      <c r="M33" s="25" t="str">
        <f>IF(FORM_TRANS7[[#This Row],[ID]]="","",65)</f>
        <v/>
      </c>
      <c r="N33" s="29" t="str">
        <f>IF(FORM_TRANS7[[#This Row],[ID]]="","",SUM('3 - FORM COMP'!AA33:AE33)+VLOOKUP(FORM_TRANS7[[#This Row],[Exit test]],SET!W$2:X$5,2,FALSE)+FORM_TRANS7[[#This Row],[AG Test at arrival]])</f>
        <v/>
      </c>
      <c r="P33" t="str">
        <f>IF(FORM_TRANS7[[#This Row],[ID]]="","",SUM('3 - FORM COMP'!AA33:AE33))</f>
        <v/>
      </c>
      <c r="Q33" s="43" t="str">
        <f>IF(FORM_TRANS7[[#This Row],[ID]]="","",VLOOKUP(FORM_TRANS7[[#This Row],[Exit test]],SET!W$2:X$5,2,FALSE))</f>
        <v/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39"/>
    </row>
    <row r="34" spans="2:38">
      <c r="B34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4" s="13" t="str">
        <f>IF(FORM_TRANS7[[#This Row],[ID]]="","",FORM_GEN[[#This Row],[Arrival date]])</f>
        <v/>
      </c>
      <c r="F34" s="13" t="str">
        <f>IF(FORM_TRANS7[[#This Row],[ID]]="","",FORM_GEN[[#This Row],[Departure date]])</f>
        <v/>
      </c>
      <c r="G34" s="13" t="str">
        <f>IF(FORM_COMP[[#This Row],[Hotel]]="","",FORM_COMP[[#This Row],[Hotel]])</f>
        <v/>
      </c>
      <c r="H34" s="13" t="str">
        <f>IF(FORM_COMP[[#This Row],[Catering]]="","",FORM_COMP[[#This Row],[Catering]])</f>
        <v/>
      </c>
      <c r="I34" s="2" t="str">
        <f>IF(FORM_TRANS7[[#This Row],[ID]]="","",COUNTIF(FORM_COMP[[#This Row],[09/11/2022]:[13/11/2022]],"SINGLE"))</f>
        <v/>
      </c>
      <c r="J34" s="2" t="str">
        <f>IF(FORM_TRANS7[[#This Row],[ID]]="","",COUNTIF(FORM_COMP[[#This Row],[09/11/2022]:[13/11/2022]],"TWIN"))</f>
        <v/>
      </c>
      <c r="K34" s="2" t="str">
        <f>IF(FORM_TRANS7[[#This Row],[ID]]="","",COUNTIF(FORM_COMP[[#This Row],[09/11/2022]:[13/11/2022]],"ALONE IN TWIIN"))</f>
        <v/>
      </c>
      <c r="L34" s="2" t="str">
        <f>IF(FORM_TRANS7[[#This Row],[Hotel]]="","",FORM_GEN[[#This Row],[Exit Test]])</f>
        <v/>
      </c>
      <c r="M34" s="25" t="str">
        <f>IF(FORM_TRANS7[[#This Row],[ID]]="","",65)</f>
        <v/>
      </c>
      <c r="N34" s="29" t="str">
        <f>IF(FORM_TRANS7[[#This Row],[ID]]="","",SUM('3 - FORM COMP'!AA34:AE34)+VLOOKUP(FORM_TRANS7[[#This Row],[Exit test]],SET!W$2:X$5,2,FALSE)+FORM_TRANS7[[#This Row],[AG Test at arrival]])</f>
        <v/>
      </c>
      <c r="P34" t="str">
        <f>IF(FORM_TRANS7[[#This Row],[ID]]="","",SUM('3 - FORM COMP'!AA34:AE34))</f>
        <v/>
      </c>
      <c r="Q34" s="43" t="str">
        <f>IF(FORM_TRANS7[[#This Row],[ID]]="","",VLOOKUP(FORM_TRANS7[[#This Row],[Exit test]],SET!W$2:X$5,2,FALSE))</f>
        <v/>
      </c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39"/>
    </row>
    <row r="35" spans="2:38">
      <c r="B35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5" s="13" t="str">
        <f>IF(FORM_TRANS7[[#This Row],[ID]]="","",FORM_GEN[[#This Row],[Arrival date]])</f>
        <v/>
      </c>
      <c r="F35" s="13" t="str">
        <f>IF(FORM_TRANS7[[#This Row],[ID]]="","",FORM_GEN[[#This Row],[Departure date]])</f>
        <v/>
      </c>
      <c r="G35" s="13" t="str">
        <f>IF(FORM_COMP[[#This Row],[Hotel]]="","",FORM_COMP[[#This Row],[Hotel]])</f>
        <v/>
      </c>
      <c r="H35" s="13" t="str">
        <f>IF(FORM_COMP[[#This Row],[Catering]]="","",FORM_COMP[[#This Row],[Catering]])</f>
        <v/>
      </c>
      <c r="I35" s="2" t="str">
        <f>IF(FORM_TRANS7[[#This Row],[ID]]="","",COUNTIF(FORM_COMP[[#This Row],[09/11/2022]:[13/11/2022]],"SINGLE"))</f>
        <v/>
      </c>
      <c r="J35" s="2" t="str">
        <f>IF(FORM_TRANS7[[#This Row],[ID]]="","",COUNTIF(FORM_COMP[[#This Row],[09/11/2022]:[13/11/2022]],"TWIN"))</f>
        <v/>
      </c>
      <c r="K35" s="2" t="str">
        <f>IF(FORM_TRANS7[[#This Row],[ID]]="","",COUNTIF(FORM_COMP[[#This Row],[09/11/2022]:[13/11/2022]],"ALONE IN TWIIN"))</f>
        <v/>
      </c>
      <c r="L35" s="2" t="str">
        <f>IF(FORM_TRANS7[[#This Row],[Hotel]]="","",FORM_GEN[[#This Row],[Exit Test]])</f>
        <v/>
      </c>
      <c r="M35" s="25" t="str">
        <f>IF(FORM_TRANS7[[#This Row],[ID]]="","",65)</f>
        <v/>
      </c>
      <c r="N35" s="29" t="str">
        <f>IF(FORM_TRANS7[[#This Row],[ID]]="","",SUM('3 - FORM COMP'!AA35:AE35)+VLOOKUP(FORM_TRANS7[[#This Row],[Exit test]],SET!W$2:X$5,2,FALSE)+FORM_TRANS7[[#This Row],[AG Test at arrival]])</f>
        <v/>
      </c>
      <c r="P35" t="str">
        <f>IF(FORM_TRANS7[[#This Row],[ID]]="","",SUM('3 - FORM COMP'!AA35:AE35))</f>
        <v/>
      </c>
      <c r="Q35" s="43" t="str">
        <f>IF(FORM_TRANS7[[#This Row],[ID]]="","",VLOOKUP(FORM_TRANS7[[#This Row],[Exit test]],SET!W$2:X$5,2,FALSE))</f>
        <v/>
      </c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39"/>
    </row>
    <row r="36" spans="2:38">
      <c r="B36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6" s="13" t="str">
        <f>IF(FORM_TRANS7[[#This Row],[ID]]="","",FORM_GEN[[#This Row],[Arrival date]])</f>
        <v/>
      </c>
      <c r="F36" s="13" t="str">
        <f>IF(FORM_TRANS7[[#This Row],[ID]]="","",FORM_GEN[[#This Row],[Departure date]])</f>
        <v/>
      </c>
      <c r="G36" s="13" t="str">
        <f>IF(FORM_COMP[[#This Row],[Hotel]]="","",FORM_COMP[[#This Row],[Hotel]])</f>
        <v/>
      </c>
      <c r="H36" s="13" t="str">
        <f>IF(FORM_COMP[[#This Row],[Catering]]="","",FORM_COMP[[#This Row],[Catering]])</f>
        <v/>
      </c>
      <c r="I36" s="2" t="str">
        <f>IF(FORM_TRANS7[[#This Row],[ID]]="","",COUNTIF(FORM_COMP[[#This Row],[09/11/2022]:[13/11/2022]],"SINGLE"))</f>
        <v/>
      </c>
      <c r="J36" s="2" t="str">
        <f>IF(FORM_TRANS7[[#This Row],[ID]]="","",COUNTIF(FORM_COMP[[#This Row],[09/11/2022]:[13/11/2022]],"TWIN"))</f>
        <v/>
      </c>
      <c r="K36" s="2" t="str">
        <f>IF(FORM_TRANS7[[#This Row],[ID]]="","",COUNTIF(FORM_COMP[[#This Row],[09/11/2022]:[13/11/2022]],"ALONE IN TWIIN"))</f>
        <v/>
      </c>
      <c r="L36" s="2" t="str">
        <f>IF(FORM_TRANS7[[#This Row],[Hotel]]="","",FORM_GEN[[#This Row],[Exit Test]])</f>
        <v/>
      </c>
      <c r="M36" s="25" t="str">
        <f>IF(FORM_TRANS7[[#This Row],[ID]]="","",65)</f>
        <v/>
      </c>
      <c r="N36" s="29" t="str">
        <f>IF(FORM_TRANS7[[#This Row],[ID]]="","",SUM('3 - FORM COMP'!AA36:AE36)+VLOOKUP(FORM_TRANS7[[#This Row],[Exit test]],SET!W$2:X$5,2,FALSE)+FORM_TRANS7[[#This Row],[AG Test at arrival]])</f>
        <v/>
      </c>
      <c r="P36" t="str">
        <f>IF(FORM_TRANS7[[#This Row],[ID]]="","",SUM('3 - FORM COMP'!AA36:AE36))</f>
        <v/>
      </c>
      <c r="Q36" s="43" t="str">
        <f>IF(FORM_TRANS7[[#This Row],[ID]]="","",VLOOKUP(FORM_TRANS7[[#This Row],[Exit test]],SET!W$2:X$5,2,FALSE))</f>
        <v/>
      </c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39"/>
    </row>
    <row r="37" spans="2:38">
      <c r="B37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7" s="13" t="str">
        <f>IF(FORM_TRANS7[[#This Row],[ID]]="","",FORM_GEN[[#This Row],[Arrival date]])</f>
        <v/>
      </c>
      <c r="F37" s="13" t="str">
        <f>IF(FORM_TRANS7[[#This Row],[ID]]="","",FORM_GEN[[#This Row],[Departure date]])</f>
        <v/>
      </c>
      <c r="G37" s="13" t="str">
        <f>IF(FORM_COMP[[#This Row],[Hotel]]="","",FORM_COMP[[#This Row],[Hotel]])</f>
        <v/>
      </c>
      <c r="H37" s="13" t="str">
        <f>IF(FORM_COMP[[#This Row],[Catering]]="","",FORM_COMP[[#This Row],[Catering]])</f>
        <v/>
      </c>
      <c r="I37" s="2" t="str">
        <f>IF(FORM_TRANS7[[#This Row],[ID]]="","",COUNTIF(FORM_COMP[[#This Row],[09/11/2022]:[13/11/2022]],"SINGLE"))</f>
        <v/>
      </c>
      <c r="J37" s="2" t="str">
        <f>IF(FORM_TRANS7[[#This Row],[ID]]="","",COUNTIF(FORM_COMP[[#This Row],[09/11/2022]:[13/11/2022]],"TWIN"))</f>
        <v/>
      </c>
      <c r="K37" s="2" t="str">
        <f>IF(FORM_TRANS7[[#This Row],[ID]]="","",COUNTIF(FORM_COMP[[#This Row],[09/11/2022]:[13/11/2022]],"ALONE IN TWIIN"))</f>
        <v/>
      </c>
      <c r="L37" s="2" t="str">
        <f>IF(FORM_TRANS7[[#This Row],[Hotel]]="","",FORM_GEN[[#This Row],[Exit Test]])</f>
        <v/>
      </c>
      <c r="M37" s="25" t="str">
        <f>IF(FORM_TRANS7[[#This Row],[ID]]="","",65)</f>
        <v/>
      </c>
      <c r="N37" s="29" t="str">
        <f>IF(FORM_TRANS7[[#This Row],[ID]]="","",SUM('3 - FORM COMP'!AA37:AE37)+VLOOKUP(FORM_TRANS7[[#This Row],[Exit test]],SET!W$2:X$5,2,FALSE)+FORM_TRANS7[[#This Row],[AG Test at arrival]])</f>
        <v/>
      </c>
      <c r="P37" t="str">
        <f>IF(FORM_TRANS7[[#This Row],[ID]]="","",SUM('3 - FORM COMP'!AA37:AE37))</f>
        <v/>
      </c>
      <c r="Q37" s="43" t="str">
        <f>IF(FORM_TRANS7[[#This Row],[ID]]="","",VLOOKUP(FORM_TRANS7[[#This Row],[Exit test]],SET!W$2:X$5,2,FALSE))</f>
        <v/>
      </c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39"/>
    </row>
    <row r="38" spans="2:38">
      <c r="B38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8" s="13" t="str">
        <f>IF(FORM_TRANS7[[#This Row],[ID]]="","",FORM_GEN[[#This Row],[Arrival date]])</f>
        <v/>
      </c>
      <c r="F38" s="13" t="str">
        <f>IF(FORM_TRANS7[[#This Row],[ID]]="","",FORM_GEN[[#This Row],[Departure date]])</f>
        <v/>
      </c>
      <c r="G38" s="13" t="str">
        <f>IF(FORM_COMP[[#This Row],[Hotel]]="","",FORM_COMP[[#This Row],[Hotel]])</f>
        <v/>
      </c>
      <c r="H38" s="13" t="str">
        <f>IF(FORM_COMP[[#This Row],[Catering]]="","",FORM_COMP[[#This Row],[Catering]])</f>
        <v/>
      </c>
      <c r="I38" s="2" t="str">
        <f>IF(FORM_TRANS7[[#This Row],[ID]]="","",COUNTIF(FORM_COMP[[#This Row],[09/11/2022]:[13/11/2022]],"SINGLE"))</f>
        <v/>
      </c>
      <c r="J38" s="2" t="str">
        <f>IF(FORM_TRANS7[[#This Row],[ID]]="","",COUNTIF(FORM_COMP[[#This Row],[09/11/2022]:[13/11/2022]],"TWIN"))</f>
        <v/>
      </c>
      <c r="K38" s="2" t="str">
        <f>IF(FORM_TRANS7[[#This Row],[ID]]="","",COUNTIF(FORM_COMP[[#This Row],[09/11/2022]:[13/11/2022]],"ALONE IN TWIIN"))</f>
        <v/>
      </c>
      <c r="L38" s="2" t="str">
        <f>IF(FORM_TRANS7[[#This Row],[Hotel]]="","",FORM_GEN[[#This Row],[Exit Test]])</f>
        <v/>
      </c>
      <c r="M38" s="25" t="str">
        <f>IF(FORM_TRANS7[[#This Row],[ID]]="","",65)</f>
        <v/>
      </c>
      <c r="N38" s="29" t="str">
        <f>IF(FORM_TRANS7[[#This Row],[ID]]="","",SUM('3 - FORM COMP'!AA38:AE38)+VLOOKUP(FORM_TRANS7[[#This Row],[Exit test]],SET!W$2:X$5,2,FALSE)+FORM_TRANS7[[#This Row],[AG Test at arrival]])</f>
        <v/>
      </c>
      <c r="P38" t="str">
        <f>IF(FORM_TRANS7[[#This Row],[ID]]="","",SUM('3 - FORM COMP'!AA38:AE38))</f>
        <v/>
      </c>
      <c r="Q38" s="43" t="str">
        <f>IF(FORM_TRANS7[[#This Row],[ID]]="","",VLOOKUP(FORM_TRANS7[[#This Row],[Exit test]],SET!W$2:X$5,2,FALSE))</f>
        <v/>
      </c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39"/>
    </row>
    <row r="39" spans="2:38">
      <c r="B39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9" s="13" t="str">
        <f>IF(FORM_TRANS7[[#This Row],[ID]]="","",FORM_GEN[[#This Row],[Arrival date]])</f>
        <v/>
      </c>
      <c r="F39" s="13" t="str">
        <f>IF(FORM_TRANS7[[#This Row],[ID]]="","",FORM_GEN[[#This Row],[Departure date]])</f>
        <v/>
      </c>
      <c r="G39" s="13" t="str">
        <f>IF(FORM_COMP[[#This Row],[Hotel]]="","",FORM_COMP[[#This Row],[Hotel]])</f>
        <v/>
      </c>
      <c r="H39" s="13" t="str">
        <f>IF(FORM_COMP[[#This Row],[Catering]]="","",FORM_COMP[[#This Row],[Catering]])</f>
        <v/>
      </c>
      <c r="I39" s="2" t="str">
        <f>IF(FORM_TRANS7[[#This Row],[ID]]="","",COUNTIF(FORM_COMP[[#This Row],[09/11/2022]:[13/11/2022]],"SINGLE"))</f>
        <v/>
      </c>
      <c r="J39" s="2" t="str">
        <f>IF(FORM_TRANS7[[#This Row],[ID]]="","",COUNTIF(FORM_COMP[[#This Row],[09/11/2022]:[13/11/2022]],"TWIN"))</f>
        <v/>
      </c>
      <c r="K39" s="2" t="str">
        <f>IF(FORM_TRANS7[[#This Row],[ID]]="","",COUNTIF(FORM_COMP[[#This Row],[09/11/2022]:[13/11/2022]],"ALONE IN TWIIN"))</f>
        <v/>
      </c>
      <c r="L39" s="2" t="str">
        <f>IF(FORM_TRANS7[[#This Row],[Hotel]]="","",FORM_GEN[[#This Row],[Exit Test]])</f>
        <v/>
      </c>
      <c r="M39" s="25" t="str">
        <f>IF(FORM_TRANS7[[#This Row],[ID]]="","",65)</f>
        <v/>
      </c>
      <c r="N39" s="29" t="str">
        <f>IF(FORM_TRANS7[[#This Row],[ID]]="","",SUM('3 - FORM COMP'!AA39:AE39)+VLOOKUP(FORM_TRANS7[[#This Row],[Exit test]],SET!W$2:X$5,2,FALSE)+FORM_TRANS7[[#This Row],[AG Test at arrival]])</f>
        <v/>
      </c>
      <c r="P39" t="str">
        <f>IF(FORM_TRANS7[[#This Row],[ID]]="","",SUM('3 - FORM COMP'!AA39:AE39))</f>
        <v/>
      </c>
      <c r="Q39" s="43" t="str">
        <f>IF(FORM_TRANS7[[#This Row],[ID]]="","",VLOOKUP(FORM_TRANS7[[#This Row],[Exit test]],SET!W$2:X$5,2,FALSE))</f>
        <v/>
      </c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39"/>
    </row>
    <row r="40" spans="2:38">
      <c r="B40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0" s="13" t="str">
        <f>IF(FORM_TRANS7[[#This Row],[ID]]="","",FORM_GEN[[#This Row],[Arrival date]])</f>
        <v/>
      </c>
      <c r="F40" s="13" t="str">
        <f>IF(FORM_TRANS7[[#This Row],[ID]]="","",FORM_GEN[[#This Row],[Departure date]])</f>
        <v/>
      </c>
      <c r="G40" s="13" t="str">
        <f>IF(FORM_COMP[[#This Row],[Hotel]]="","",FORM_COMP[[#This Row],[Hotel]])</f>
        <v/>
      </c>
      <c r="H40" s="13" t="str">
        <f>IF(FORM_COMP[[#This Row],[Catering]]="","",FORM_COMP[[#This Row],[Catering]])</f>
        <v/>
      </c>
      <c r="I40" s="2" t="str">
        <f>IF(FORM_TRANS7[[#This Row],[ID]]="","",COUNTIF(FORM_COMP[[#This Row],[09/11/2022]:[13/11/2022]],"SINGLE"))</f>
        <v/>
      </c>
      <c r="J40" s="2" t="str">
        <f>IF(FORM_TRANS7[[#This Row],[ID]]="","",COUNTIF(FORM_COMP[[#This Row],[09/11/2022]:[13/11/2022]],"TWIN"))</f>
        <v/>
      </c>
      <c r="K40" s="2" t="str">
        <f>IF(FORM_TRANS7[[#This Row],[ID]]="","",COUNTIF(FORM_COMP[[#This Row],[09/11/2022]:[13/11/2022]],"ALONE IN TWIIN"))</f>
        <v/>
      </c>
      <c r="L40" s="2" t="str">
        <f>IF(FORM_TRANS7[[#This Row],[Hotel]]="","",FORM_GEN[[#This Row],[Exit Test]])</f>
        <v/>
      </c>
      <c r="M40" s="25" t="str">
        <f>IF(FORM_TRANS7[[#This Row],[ID]]="","",65)</f>
        <v/>
      </c>
      <c r="N40" s="29" t="str">
        <f>IF(FORM_TRANS7[[#This Row],[ID]]="","",SUM('3 - FORM COMP'!AA40:AE40)+VLOOKUP(FORM_TRANS7[[#This Row],[Exit test]],SET!W$2:X$5,2,FALSE)+FORM_TRANS7[[#This Row],[AG Test at arrival]])</f>
        <v/>
      </c>
      <c r="P40" t="str">
        <f>IF(FORM_TRANS7[[#This Row],[ID]]="","",SUM('3 - FORM COMP'!AA40:AE40))</f>
        <v/>
      </c>
      <c r="Q40" s="43" t="str">
        <f>IF(FORM_TRANS7[[#This Row],[ID]]="","",VLOOKUP(FORM_TRANS7[[#This Row],[Exit test]],SET!W$2:X$5,2,FALSE))</f>
        <v/>
      </c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39"/>
    </row>
    <row r="41" spans="2:38">
      <c r="B41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1" s="13" t="str">
        <f>IF(FORM_TRANS7[[#This Row],[ID]]="","",FORM_GEN[[#This Row],[Arrival date]])</f>
        <v/>
      </c>
      <c r="F41" s="13" t="str">
        <f>IF(FORM_TRANS7[[#This Row],[ID]]="","",FORM_GEN[[#This Row],[Departure date]])</f>
        <v/>
      </c>
      <c r="G41" s="13" t="str">
        <f>IF(FORM_COMP[[#This Row],[Hotel]]="","",FORM_COMP[[#This Row],[Hotel]])</f>
        <v/>
      </c>
      <c r="H41" s="13" t="str">
        <f>IF(FORM_COMP[[#This Row],[Catering]]="","",FORM_COMP[[#This Row],[Catering]])</f>
        <v/>
      </c>
      <c r="I41" s="2" t="str">
        <f>IF(FORM_TRANS7[[#This Row],[ID]]="","",COUNTIF(FORM_COMP[[#This Row],[09/11/2022]:[13/11/2022]],"SINGLE"))</f>
        <v/>
      </c>
      <c r="J41" s="2" t="str">
        <f>IF(FORM_TRANS7[[#This Row],[ID]]="","",COUNTIF(FORM_COMP[[#This Row],[09/11/2022]:[13/11/2022]],"TWIN"))</f>
        <v/>
      </c>
      <c r="K41" s="2" t="str">
        <f>IF(FORM_TRANS7[[#This Row],[ID]]="","",COUNTIF(FORM_COMP[[#This Row],[09/11/2022]:[13/11/2022]],"ALONE IN TWIIN"))</f>
        <v/>
      </c>
      <c r="L41" s="2" t="str">
        <f>IF(FORM_TRANS7[[#This Row],[Hotel]]="","",FORM_GEN[[#This Row],[Exit Test]])</f>
        <v/>
      </c>
      <c r="M41" s="25" t="str">
        <f>IF(FORM_TRANS7[[#This Row],[ID]]="","",65)</f>
        <v/>
      </c>
      <c r="N41" s="29" t="str">
        <f>IF(FORM_TRANS7[[#This Row],[ID]]="","",SUM('3 - FORM COMP'!AA41:AE41)+VLOOKUP(FORM_TRANS7[[#This Row],[Exit test]],SET!W$2:X$5,2,FALSE)+FORM_TRANS7[[#This Row],[AG Test at arrival]])</f>
        <v/>
      </c>
      <c r="P41" t="str">
        <f>IF(FORM_TRANS7[[#This Row],[ID]]="","",SUM('3 - FORM COMP'!AA41:AE41))</f>
        <v/>
      </c>
      <c r="Q41" s="43" t="str">
        <f>IF(FORM_TRANS7[[#This Row],[ID]]="","",VLOOKUP(FORM_TRANS7[[#This Row],[Exit test]],SET!W$2:X$5,2,FALSE))</f>
        <v/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39"/>
    </row>
    <row r="42" spans="2:38">
      <c r="B42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2" s="13" t="str">
        <f>IF(FORM_TRANS7[[#This Row],[ID]]="","",FORM_GEN[[#This Row],[Arrival date]])</f>
        <v/>
      </c>
      <c r="F42" s="13" t="str">
        <f>IF(FORM_TRANS7[[#This Row],[ID]]="","",FORM_GEN[[#This Row],[Departure date]])</f>
        <v/>
      </c>
      <c r="G42" s="13" t="str">
        <f>IF(FORM_COMP[[#This Row],[Hotel]]="","",FORM_COMP[[#This Row],[Hotel]])</f>
        <v/>
      </c>
      <c r="H42" s="13" t="str">
        <f>IF(FORM_COMP[[#This Row],[Catering]]="","",FORM_COMP[[#This Row],[Catering]])</f>
        <v/>
      </c>
      <c r="I42" s="2" t="str">
        <f>IF(FORM_TRANS7[[#This Row],[ID]]="","",COUNTIF(FORM_COMP[[#This Row],[09/11/2022]:[13/11/2022]],"SINGLE"))</f>
        <v/>
      </c>
      <c r="J42" s="2" t="str">
        <f>IF(FORM_TRANS7[[#This Row],[ID]]="","",COUNTIF(FORM_COMP[[#This Row],[09/11/2022]:[13/11/2022]],"TWIN"))</f>
        <v/>
      </c>
      <c r="K42" s="2" t="str">
        <f>IF(FORM_TRANS7[[#This Row],[ID]]="","",COUNTIF(FORM_COMP[[#This Row],[09/11/2022]:[13/11/2022]],"ALONE IN TWIIN"))</f>
        <v/>
      </c>
      <c r="L42" s="2" t="str">
        <f>IF(FORM_TRANS7[[#This Row],[Hotel]]="","",FORM_GEN[[#This Row],[Exit Test]])</f>
        <v/>
      </c>
      <c r="M42" s="25" t="str">
        <f>IF(FORM_TRANS7[[#This Row],[ID]]="","",65)</f>
        <v/>
      </c>
      <c r="N42" s="29" t="str">
        <f>IF(FORM_TRANS7[[#This Row],[ID]]="","",SUM('3 - FORM COMP'!AA42:AE42)+VLOOKUP(FORM_TRANS7[[#This Row],[Exit test]],SET!W$2:X$5,2,FALSE)+FORM_TRANS7[[#This Row],[AG Test at arrival]])</f>
        <v/>
      </c>
      <c r="P42" t="str">
        <f>IF(FORM_TRANS7[[#This Row],[ID]]="","",SUM('3 - FORM COMP'!AA42:AE42))</f>
        <v/>
      </c>
      <c r="Q42" s="43" t="str">
        <f>IF(FORM_TRANS7[[#This Row],[ID]]="","",VLOOKUP(FORM_TRANS7[[#This Row],[Exit test]],SET!W$2:X$5,2,FALSE))</f>
        <v/>
      </c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39"/>
    </row>
    <row r="43" spans="2:38">
      <c r="B43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3" s="13" t="str">
        <f>IF(FORM_TRANS7[[#This Row],[ID]]="","",FORM_GEN[[#This Row],[Arrival date]])</f>
        <v/>
      </c>
      <c r="F43" s="13" t="str">
        <f>IF(FORM_TRANS7[[#This Row],[ID]]="","",FORM_GEN[[#This Row],[Departure date]])</f>
        <v/>
      </c>
      <c r="G43" s="13" t="str">
        <f>IF(FORM_COMP[[#This Row],[Hotel]]="","",FORM_COMP[[#This Row],[Hotel]])</f>
        <v/>
      </c>
      <c r="H43" s="13" t="str">
        <f>IF(FORM_COMP[[#This Row],[Catering]]="","",FORM_COMP[[#This Row],[Catering]])</f>
        <v/>
      </c>
      <c r="I43" s="2" t="str">
        <f>IF(FORM_TRANS7[[#This Row],[ID]]="","",COUNTIF(FORM_COMP[[#This Row],[09/11/2022]:[13/11/2022]],"SINGLE"))</f>
        <v/>
      </c>
      <c r="J43" s="2" t="str">
        <f>IF(FORM_TRANS7[[#This Row],[ID]]="","",COUNTIF(FORM_COMP[[#This Row],[09/11/2022]:[13/11/2022]],"TWIN"))</f>
        <v/>
      </c>
      <c r="K43" s="2" t="str">
        <f>IF(FORM_TRANS7[[#This Row],[ID]]="","",COUNTIF(FORM_COMP[[#This Row],[09/11/2022]:[13/11/2022]],"ALONE IN TWIIN"))</f>
        <v/>
      </c>
      <c r="L43" s="2" t="str">
        <f>IF(FORM_TRANS7[[#This Row],[Hotel]]="","",FORM_GEN[[#This Row],[Exit Test]])</f>
        <v/>
      </c>
      <c r="M43" s="25" t="str">
        <f>IF(FORM_TRANS7[[#This Row],[ID]]="","",65)</f>
        <v/>
      </c>
      <c r="N43" s="29" t="str">
        <f>IF(FORM_TRANS7[[#This Row],[ID]]="","",SUM('3 - FORM COMP'!AA43:AE43)+VLOOKUP(FORM_TRANS7[[#This Row],[Exit test]],SET!W$2:X$5,2,FALSE)+FORM_TRANS7[[#This Row],[AG Test at arrival]])</f>
        <v/>
      </c>
      <c r="P43" t="str">
        <f>IF(FORM_TRANS7[[#This Row],[ID]]="","",SUM('3 - FORM COMP'!AA43:AE43))</f>
        <v/>
      </c>
      <c r="Q43" s="43" t="str">
        <f>IF(FORM_TRANS7[[#This Row],[ID]]="","",VLOOKUP(FORM_TRANS7[[#This Row],[Exit test]],SET!W$2:X$5,2,FALSE))</f>
        <v/>
      </c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39"/>
    </row>
    <row r="44" spans="2:38">
      <c r="B44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4" s="13" t="str">
        <f>IF(FORM_TRANS7[[#This Row],[ID]]="","",FORM_GEN[[#This Row],[Arrival date]])</f>
        <v/>
      </c>
      <c r="F44" s="13" t="str">
        <f>IF(FORM_TRANS7[[#This Row],[ID]]="","",FORM_GEN[[#This Row],[Departure date]])</f>
        <v/>
      </c>
      <c r="G44" s="13" t="str">
        <f>IF(FORM_COMP[[#This Row],[Hotel]]="","",FORM_COMP[[#This Row],[Hotel]])</f>
        <v/>
      </c>
      <c r="H44" s="13" t="str">
        <f>IF(FORM_COMP[[#This Row],[Catering]]="","",FORM_COMP[[#This Row],[Catering]])</f>
        <v/>
      </c>
      <c r="I44" s="2" t="str">
        <f>IF(FORM_TRANS7[[#This Row],[ID]]="","",COUNTIF(FORM_COMP[[#This Row],[09/11/2022]:[13/11/2022]],"SINGLE"))</f>
        <v/>
      </c>
      <c r="J44" s="2" t="str">
        <f>IF(FORM_TRANS7[[#This Row],[ID]]="","",COUNTIF(FORM_COMP[[#This Row],[09/11/2022]:[13/11/2022]],"TWIN"))</f>
        <v/>
      </c>
      <c r="K44" s="2" t="str">
        <f>IF(FORM_TRANS7[[#This Row],[ID]]="","",COUNTIF(FORM_COMP[[#This Row],[09/11/2022]:[13/11/2022]],"ALONE IN TWIIN"))</f>
        <v/>
      </c>
      <c r="L44" s="2" t="str">
        <f>IF(FORM_TRANS7[[#This Row],[Hotel]]="","",FORM_GEN[[#This Row],[Exit Test]])</f>
        <v/>
      </c>
      <c r="M44" s="25" t="str">
        <f>IF(FORM_TRANS7[[#This Row],[ID]]="","",65)</f>
        <v/>
      </c>
      <c r="N44" s="29" t="str">
        <f>IF(FORM_TRANS7[[#This Row],[ID]]="","",SUM('3 - FORM COMP'!AA44:AE44)+VLOOKUP(FORM_TRANS7[[#This Row],[Exit test]],SET!W$2:X$5,2,FALSE)+FORM_TRANS7[[#This Row],[AG Test at arrival]])</f>
        <v/>
      </c>
      <c r="P44" t="str">
        <f>IF(FORM_TRANS7[[#This Row],[ID]]="","",SUM('3 - FORM COMP'!AA44:AE44))</f>
        <v/>
      </c>
      <c r="Q44" s="43" t="str">
        <f>IF(FORM_TRANS7[[#This Row],[ID]]="","",VLOOKUP(FORM_TRANS7[[#This Row],[Exit test]],SET!W$2:X$5,2,FALSE))</f>
        <v/>
      </c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39"/>
    </row>
    <row r="45" spans="2:38">
      <c r="B45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5" s="13" t="str">
        <f>IF(FORM_TRANS7[[#This Row],[ID]]="","",FORM_GEN[[#This Row],[Arrival date]])</f>
        <v/>
      </c>
      <c r="F45" s="13" t="str">
        <f>IF(FORM_TRANS7[[#This Row],[ID]]="","",FORM_GEN[[#This Row],[Departure date]])</f>
        <v/>
      </c>
      <c r="G45" s="13" t="str">
        <f>IF(FORM_COMP[[#This Row],[Hotel]]="","",FORM_COMP[[#This Row],[Hotel]])</f>
        <v/>
      </c>
      <c r="H45" s="13" t="str">
        <f>IF(FORM_COMP[[#This Row],[Catering]]="","",FORM_COMP[[#This Row],[Catering]])</f>
        <v/>
      </c>
      <c r="I45" s="2" t="str">
        <f>IF(FORM_TRANS7[[#This Row],[ID]]="","",COUNTIF(FORM_COMP[[#This Row],[09/11/2022]:[13/11/2022]],"SINGLE"))</f>
        <v/>
      </c>
      <c r="J45" s="2" t="str">
        <f>IF(FORM_TRANS7[[#This Row],[ID]]="","",COUNTIF(FORM_COMP[[#This Row],[09/11/2022]:[13/11/2022]],"TWIN"))</f>
        <v/>
      </c>
      <c r="K45" s="2" t="str">
        <f>IF(FORM_TRANS7[[#This Row],[ID]]="","",COUNTIF(FORM_COMP[[#This Row],[09/11/2022]:[13/11/2022]],"ALONE IN TWIIN"))</f>
        <v/>
      </c>
      <c r="L45" s="2" t="str">
        <f>IF(FORM_TRANS7[[#This Row],[Hotel]]="","",FORM_GEN[[#This Row],[Exit Test]])</f>
        <v/>
      </c>
      <c r="M45" s="25" t="str">
        <f>IF(FORM_TRANS7[[#This Row],[ID]]="","",65)</f>
        <v/>
      </c>
      <c r="N45" s="29" t="str">
        <f>IF(FORM_TRANS7[[#This Row],[ID]]="","",SUM('3 - FORM COMP'!AA45:AE45)+VLOOKUP(FORM_TRANS7[[#This Row],[Exit test]],SET!W$2:X$5,2,FALSE)+FORM_TRANS7[[#This Row],[AG Test at arrival]])</f>
        <v/>
      </c>
      <c r="P45" t="str">
        <f>IF(FORM_TRANS7[[#This Row],[ID]]="","",SUM('3 - FORM COMP'!AA45:AE45))</f>
        <v/>
      </c>
      <c r="Q45" s="43" t="str">
        <f>IF(FORM_TRANS7[[#This Row],[ID]]="","",VLOOKUP(FORM_TRANS7[[#This Row],[Exit test]],SET!W$2:X$5,2,FALSE))</f>
        <v/>
      </c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39"/>
    </row>
    <row r="46" spans="2:38">
      <c r="B46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6" s="13" t="str">
        <f>IF(FORM_TRANS7[[#This Row],[ID]]="","",FORM_GEN[[#This Row],[Arrival date]])</f>
        <v/>
      </c>
      <c r="F46" s="13" t="str">
        <f>IF(FORM_TRANS7[[#This Row],[ID]]="","",FORM_GEN[[#This Row],[Departure date]])</f>
        <v/>
      </c>
      <c r="G46" s="13" t="str">
        <f>IF(FORM_COMP[[#This Row],[Hotel]]="","",FORM_COMP[[#This Row],[Hotel]])</f>
        <v/>
      </c>
      <c r="H46" s="13" t="str">
        <f>IF(FORM_COMP[[#This Row],[Catering]]="","",FORM_COMP[[#This Row],[Catering]])</f>
        <v/>
      </c>
      <c r="I46" s="2" t="str">
        <f>IF(FORM_TRANS7[[#This Row],[ID]]="","",COUNTIF(FORM_COMP[[#This Row],[09/11/2022]:[13/11/2022]],"SINGLE"))</f>
        <v/>
      </c>
      <c r="J46" s="2" t="str">
        <f>IF(FORM_TRANS7[[#This Row],[ID]]="","",COUNTIF(FORM_COMP[[#This Row],[09/11/2022]:[13/11/2022]],"TWIN"))</f>
        <v/>
      </c>
      <c r="K46" s="2" t="str">
        <f>IF(FORM_TRANS7[[#This Row],[ID]]="","",COUNTIF(FORM_COMP[[#This Row],[09/11/2022]:[13/11/2022]],"ALONE IN TWIIN"))</f>
        <v/>
      </c>
      <c r="L46" s="2" t="str">
        <f>IF(FORM_TRANS7[[#This Row],[Hotel]]="","",FORM_GEN[[#This Row],[Exit Test]])</f>
        <v/>
      </c>
      <c r="M46" s="25" t="str">
        <f>IF(FORM_TRANS7[[#This Row],[ID]]="","",65)</f>
        <v/>
      </c>
      <c r="N46" s="29" t="str">
        <f>IF(FORM_TRANS7[[#This Row],[ID]]="","",SUM('3 - FORM COMP'!AA46:AE46)+VLOOKUP(FORM_TRANS7[[#This Row],[Exit test]],SET!W$2:X$5,2,FALSE)+FORM_TRANS7[[#This Row],[AG Test at arrival]])</f>
        <v/>
      </c>
      <c r="P46" t="str">
        <f>IF(FORM_TRANS7[[#This Row],[ID]]="","",SUM('3 - FORM COMP'!AA46:AE46))</f>
        <v/>
      </c>
      <c r="Q46" s="43" t="str">
        <f>IF(FORM_TRANS7[[#This Row],[ID]]="","",VLOOKUP(FORM_TRANS7[[#This Row],[Exit test]],SET!W$2:X$5,2,FALSE))</f>
        <v/>
      </c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39"/>
    </row>
    <row r="47" spans="2:38">
      <c r="B47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7" s="13" t="str">
        <f>IF(FORM_TRANS7[[#This Row],[ID]]="","",FORM_GEN[[#This Row],[Arrival date]])</f>
        <v/>
      </c>
      <c r="F47" s="13" t="str">
        <f>IF(FORM_TRANS7[[#This Row],[ID]]="","",FORM_GEN[[#This Row],[Departure date]])</f>
        <v/>
      </c>
      <c r="G47" s="13" t="str">
        <f>IF(FORM_COMP[[#This Row],[Hotel]]="","",FORM_COMP[[#This Row],[Hotel]])</f>
        <v/>
      </c>
      <c r="H47" s="13" t="str">
        <f>IF(FORM_COMP[[#This Row],[Catering]]="","",FORM_COMP[[#This Row],[Catering]])</f>
        <v/>
      </c>
      <c r="I47" s="2" t="str">
        <f>IF(FORM_TRANS7[[#This Row],[ID]]="","",COUNTIF(FORM_COMP[[#This Row],[09/11/2022]:[13/11/2022]],"SINGLE"))</f>
        <v/>
      </c>
      <c r="J47" s="2" t="str">
        <f>IF(FORM_TRANS7[[#This Row],[ID]]="","",COUNTIF(FORM_COMP[[#This Row],[09/11/2022]:[13/11/2022]],"TWIN"))</f>
        <v/>
      </c>
      <c r="K47" s="2" t="str">
        <f>IF(FORM_TRANS7[[#This Row],[ID]]="","",COUNTIF(FORM_COMP[[#This Row],[09/11/2022]:[13/11/2022]],"ALONE IN TWIIN"))</f>
        <v/>
      </c>
      <c r="L47" s="2" t="str">
        <f>IF(FORM_TRANS7[[#This Row],[Hotel]]="","",FORM_GEN[[#This Row],[Exit Test]])</f>
        <v/>
      </c>
      <c r="M47" s="25" t="str">
        <f>IF(FORM_TRANS7[[#This Row],[ID]]="","",65)</f>
        <v/>
      </c>
      <c r="N47" s="29" t="str">
        <f>IF(FORM_TRANS7[[#This Row],[ID]]="","",SUM('3 - FORM COMP'!AA47:AE47)+VLOOKUP(FORM_TRANS7[[#This Row],[Exit test]],SET!W$2:X$5,2,FALSE)+FORM_TRANS7[[#This Row],[AG Test at arrival]])</f>
        <v/>
      </c>
      <c r="P47" t="str">
        <f>IF(FORM_TRANS7[[#This Row],[ID]]="","",SUM('3 - FORM COMP'!AA47:AE47))</f>
        <v/>
      </c>
      <c r="Q47" s="43" t="str">
        <f>IF(FORM_TRANS7[[#This Row],[ID]]="","",VLOOKUP(FORM_TRANS7[[#This Row],[Exit test]],SET!W$2:X$5,2,FALSE))</f>
        <v/>
      </c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39"/>
    </row>
    <row r="48" spans="2:38">
      <c r="B48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8" s="13" t="str">
        <f>IF(FORM_TRANS7[[#This Row],[ID]]="","",FORM_GEN[[#This Row],[Arrival date]])</f>
        <v/>
      </c>
      <c r="F48" s="13" t="str">
        <f>IF(FORM_TRANS7[[#This Row],[ID]]="","",FORM_GEN[[#This Row],[Departure date]])</f>
        <v/>
      </c>
      <c r="G48" s="13" t="str">
        <f>IF(FORM_COMP[[#This Row],[Hotel]]="","",FORM_COMP[[#This Row],[Hotel]])</f>
        <v/>
      </c>
      <c r="H48" s="13" t="str">
        <f>IF(FORM_COMP[[#This Row],[Catering]]="","",FORM_COMP[[#This Row],[Catering]])</f>
        <v/>
      </c>
      <c r="I48" s="2" t="str">
        <f>IF(FORM_TRANS7[[#This Row],[ID]]="","",COUNTIF(FORM_COMP[[#This Row],[09/11/2022]:[13/11/2022]],"SINGLE"))</f>
        <v/>
      </c>
      <c r="J48" s="2" t="str">
        <f>IF(FORM_TRANS7[[#This Row],[ID]]="","",COUNTIF(FORM_COMP[[#This Row],[09/11/2022]:[13/11/2022]],"TWIN"))</f>
        <v/>
      </c>
      <c r="K48" s="2" t="str">
        <f>IF(FORM_TRANS7[[#This Row],[ID]]="","",COUNTIF(FORM_COMP[[#This Row],[09/11/2022]:[13/11/2022]],"ALONE IN TWIIN"))</f>
        <v/>
      </c>
      <c r="L48" s="2" t="str">
        <f>IF(FORM_TRANS7[[#This Row],[Hotel]]="","",FORM_GEN[[#This Row],[Exit Test]])</f>
        <v/>
      </c>
      <c r="M48" s="25" t="str">
        <f>IF(FORM_TRANS7[[#This Row],[ID]]="","",65)</f>
        <v/>
      </c>
      <c r="N48" s="29" t="str">
        <f>IF(FORM_TRANS7[[#This Row],[ID]]="","",SUM('3 - FORM COMP'!AA48:AE48)+VLOOKUP(FORM_TRANS7[[#This Row],[Exit test]],SET!W$2:X$5,2,FALSE)+FORM_TRANS7[[#This Row],[AG Test at arrival]])</f>
        <v/>
      </c>
      <c r="P48" t="str">
        <f>IF(FORM_TRANS7[[#This Row],[ID]]="","",SUM('3 - FORM COMP'!AA48:AE48))</f>
        <v/>
      </c>
      <c r="Q48" s="43" t="str">
        <f>IF(FORM_TRANS7[[#This Row],[ID]]="","",VLOOKUP(FORM_TRANS7[[#This Row],[Exit test]],SET!W$2:X$5,2,FALSE))</f>
        <v/>
      </c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39"/>
    </row>
    <row r="49" spans="2:38">
      <c r="B49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9" s="13" t="str">
        <f>IF(FORM_TRANS7[[#This Row],[ID]]="","",FORM_GEN[[#This Row],[Arrival date]])</f>
        <v/>
      </c>
      <c r="F49" s="13" t="str">
        <f>IF(FORM_TRANS7[[#This Row],[ID]]="","",FORM_GEN[[#This Row],[Departure date]])</f>
        <v/>
      </c>
      <c r="G49" s="13" t="str">
        <f>IF(FORM_COMP[[#This Row],[Hotel]]="","",FORM_COMP[[#This Row],[Hotel]])</f>
        <v/>
      </c>
      <c r="H49" s="13" t="str">
        <f>IF(FORM_COMP[[#This Row],[Catering]]="","",FORM_COMP[[#This Row],[Catering]])</f>
        <v/>
      </c>
      <c r="I49" s="2" t="str">
        <f>IF(FORM_TRANS7[[#This Row],[ID]]="","",COUNTIF(FORM_COMP[[#This Row],[09/11/2022]:[13/11/2022]],"SINGLE"))</f>
        <v/>
      </c>
      <c r="J49" s="2" t="str">
        <f>IF(FORM_TRANS7[[#This Row],[ID]]="","",COUNTIF(FORM_COMP[[#This Row],[09/11/2022]:[13/11/2022]],"TWIN"))</f>
        <v/>
      </c>
      <c r="K49" s="2" t="str">
        <f>IF(FORM_TRANS7[[#This Row],[ID]]="","",COUNTIF(FORM_COMP[[#This Row],[09/11/2022]:[13/11/2022]],"ALONE IN TWIIN"))</f>
        <v/>
      </c>
      <c r="L49" s="2" t="str">
        <f>IF(FORM_TRANS7[[#This Row],[Hotel]]="","",FORM_GEN[[#This Row],[Exit Test]])</f>
        <v/>
      </c>
      <c r="M49" s="25" t="str">
        <f>IF(FORM_TRANS7[[#This Row],[ID]]="","",65)</f>
        <v/>
      </c>
      <c r="N49" s="29" t="str">
        <f>IF(FORM_TRANS7[[#This Row],[ID]]="","",SUM('3 - FORM COMP'!AA49:AE49)+VLOOKUP(FORM_TRANS7[[#This Row],[Exit test]],SET!W$2:X$5,2,FALSE)+FORM_TRANS7[[#This Row],[AG Test at arrival]])</f>
        <v/>
      </c>
      <c r="P49" t="str">
        <f>IF(FORM_TRANS7[[#This Row],[ID]]="","",SUM('3 - FORM COMP'!AA49:AE49))</f>
        <v/>
      </c>
      <c r="Q49" s="43" t="str">
        <f>IF(FORM_TRANS7[[#This Row],[ID]]="","",VLOOKUP(FORM_TRANS7[[#This Row],[Exit test]],SET!W$2:X$5,2,FALSE))</f>
        <v/>
      </c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39"/>
    </row>
    <row r="50" spans="2:38">
      <c r="B50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0" s="13" t="str">
        <f>IF(FORM_TRANS7[[#This Row],[ID]]="","",FORM_GEN[[#This Row],[Arrival date]])</f>
        <v/>
      </c>
      <c r="F50" s="13" t="str">
        <f>IF(FORM_TRANS7[[#This Row],[ID]]="","",FORM_GEN[[#This Row],[Departure date]])</f>
        <v/>
      </c>
      <c r="G50" s="13" t="str">
        <f>IF(FORM_COMP[[#This Row],[Hotel]]="","",FORM_COMP[[#This Row],[Hotel]])</f>
        <v/>
      </c>
      <c r="H50" s="13" t="str">
        <f>IF(FORM_COMP[[#This Row],[Catering]]="","",FORM_COMP[[#This Row],[Catering]])</f>
        <v/>
      </c>
      <c r="I50" s="2" t="str">
        <f>IF(FORM_TRANS7[[#This Row],[ID]]="","",COUNTIF(FORM_COMP[[#This Row],[09/11/2022]:[13/11/2022]],"SINGLE"))</f>
        <v/>
      </c>
      <c r="J50" s="2" t="str">
        <f>IF(FORM_TRANS7[[#This Row],[ID]]="","",COUNTIF(FORM_COMP[[#This Row],[09/11/2022]:[13/11/2022]],"TWIN"))</f>
        <v/>
      </c>
      <c r="K50" s="2" t="str">
        <f>IF(FORM_TRANS7[[#This Row],[ID]]="","",COUNTIF(FORM_COMP[[#This Row],[09/11/2022]:[13/11/2022]],"ALONE IN TWIIN"))</f>
        <v/>
      </c>
      <c r="L50" s="2" t="str">
        <f>IF(FORM_TRANS7[[#This Row],[Hotel]]="","",FORM_GEN[[#This Row],[Exit Test]])</f>
        <v/>
      </c>
      <c r="M50" s="25" t="str">
        <f>IF(FORM_TRANS7[[#This Row],[ID]]="","",65)</f>
        <v/>
      </c>
      <c r="N50" s="29" t="str">
        <f>IF(FORM_TRANS7[[#This Row],[ID]]="","",SUM('3 - FORM COMP'!AA50:AE50)+VLOOKUP(FORM_TRANS7[[#This Row],[Exit test]],SET!W$2:X$5,2,FALSE)+FORM_TRANS7[[#This Row],[AG Test at arrival]])</f>
        <v/>
      </c>
      <c r="P50" t="str">
        <f>IF(FORM_TRANS7[[#This Row],[ID]]="","",SUM('3 - FORM COMP'!AA50:AE50))</f>
        <v/>
      </c>
      <c r="Q50" s="43" t="str">
        <f>IF(FORM_TRANS7[[#This Row],[ID]]="","",VLOOKUP(FORM_TRANS7[[#This Row],[Exit test]],SET!W$2:X$5,2,FALSE))</f>
        <v/>
      </c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39"/>
    </row>
    <row r="51" spans="2:38">
      <c r="B51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1" s="13" t="str">
        <f>IF(FORM_TRANS7[[#This Row],[ID]]="","",FORM_GEN[[#This Row],[Arrival date]])</f>
        <v/>
      </c>
      <c r="F51" s="13" t="str">
        <f>IF(FORM_TRANS7[[#This Row],[ID]]="","",FORM_GEN[[#This Row],[Departure date]])</f>
        <v/>
      </c>
      <c r="G51" s="13" t="str">
        <f>IF(FORM_COMP[[#This Row],[Hotel]]="","",FORM_COMP[[#This Row],[Hotel]])</f>
        <v/>
      </c>
      <c r="H51" s="13" t="str">
        <f>IF(FORM_COMP[[#This Row],[Catering]]="","",FORM_COMP[[#This Row],[Catering]])</f>
        <v/>
      </c>
      <c r="I51" s="2" t="str">
        <f>IF(FORM_TRANS7[[#This Row],[ID]]="","",COUNTIF(FORM_COMP[[#This Row],[09/11/2022]:[13/11/2022]],"SINGLE"))</f>
        <v/>
      </c>
      <c r="J51" s="2" t="str">
        <f>IF(FORM_TRANS7[[#This Row],[ID]]="","",COUNTIF(FORM_COMP[[#This Row],[09/11/2022]:[13/11/2022]],"TWIN"))</f>
        <v/>
      </c>
      <c r="K51" s="2" t="str">
        <f>IF(FORM_TRANS7[[#This Row],[ID]]="","",COUNTIF(FORM_COMP[[#This Row],[09/11/2022]:[13/11/2022]],"ALONE IN TWIIN"))</f>
        <v/>
      </c>
      <c r="L51" s="2" t="str">
        <f>IF(FORM_TRANS7[[#This Row],[Hotel]]="","",FORM_GEN[[#This Row],[Exit Test]])</f>
        <v/>
      </c>
      <c r="M51" s="25" t="str">
        <f>IF(FORM_TRANS7[[#This Row],[ID]]="","",65)</f>
        <v/>
      </c>
      <c r="N51" s="29" t="str">
        <f>IF(FORM_TRANS7[[#This Row],[ID]]="","",SUM('3 - FORM COMP'!AA51:AE51)+VLOOKUP(FORM_TRANS7[[#This Row],[Exit test]],SET!W$2:X$5,2,FALSE)+FORM_TRANS7[[#This Row],[AG Test at arrival]])</f>
        <v/>
      </c>
      <c r="P51" t="str">
        <f>IF(FORM_TRANS7[[#This Row],[ID]]="","",SUM('3 - FORM COMP'!AA51:AE51))</f>
        <v/>
      </c>
      <c r="Q51" s="43" t="str">
        <f>IF(FORM_TRANS7[[#This Row],[ID]]="","",VLOOKUP(FORM_TRANS7[[#This Row],[Exit test]],SET!W$2:X$5,2,FALSE))</f>
        <v/>
      </c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39"/>
    </row>
    <row r="52" spans="2:38">
      <c r="B52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2" s="13" t="str">
        <f>IF(FORM_TRANS7[[#This Row],[ID]]="","",FORM_GEN[[#This Row],[Arrival date]])</f>
        <v/>
      </c>
      <c r="F52" s="13" t="str">
        <f>IF(FORM_TRANS7[[#This Row],[ID]]="","",FORM_GEN[[#This Row],[Departure date]])</f>
        <v/>
      </c>
      <c r="G52" s="13" t="str">
        <f>IF(FORM_COMP[[#This Row],[Hotel]]="","",FORM_COMP[[#This Row],[Hotel]])</f>
        <v/>
      </c>
      <c r="H52" s="13" t="str">
        <f>IF(FORM_COMP[[#This Row],[Catering]]="","",FORM_COMP[[#This Row],[Catering]])</f>
        <v/>
      </c>
      <c r="I52" s="2" t="str">
        <f>IF(FORM_TRANS7[[#This Row],[ID]]="","",COUNTIF(FORM_COMP[[#This Row],[09/11/2022]:[13/11/2022]],"SINGLE"))</f>
        <v/>
      </c>
      <c r="J52" s="2" t="str">
        <f>IF(FORM_TRANS7[[#This Row],[ID]]="","",COUNTIF(FORM_COMP[[#This Row],[09/11/2022]:[13/11/2022]],"TWIN"))</f>
        <v/>
      </c>
      <c r="K52" s="2" t="str">
        <f>IF(FORM_TRANS7[[#This Row],[ID]]="","",COUNTIF(FORM_COMP[[#This Row],[09/11/2022]:[13/11/2022]],"ALONE IN TWIIN"))</f>
        <v/>
      </c>
      <c r="L52" s="2" t="str">
        <f>IF(FORM_TRANS7[[#This Row],[Hotel]]="","",FORM_GEN[[#This Row],[Exit Test]])</f>
        <v/>
      </c>
      <c r="M52" s="25" t="str">
        <f>IF(FORM_TRANS7[[#This Row],[ID]]="","",65)</f>
        <v/>
      </c>
      <c r="N52" s="29" t="str">
        <f>IF(FORM_TRANS7[[#This Row],[ID]]="","",SUM('3 - FORM COMP'!AA52:AE52)+VLOOKUP(FORM_TRANS7[[#This Row],[Exit test]],SET!W$2:X$5,2,FALSE)+FORM_TRANS7[[#This Row],[AG Test at arrival]])</f>
        <v/>
      </c>
      <c r="P52" t="str">
        <f>IF(FORM_TRANS7[[#This Row],[ID]]="","",SUM('3 - FORM COMP'!AA52:AE52))</f>
        <v/>
      </c>
      <c r="Q52" s="43" t="str">
        <f>IF(FORM_TRANS7[[#This Row],[ID]]="","",VLOOKUP(FORM_TRANS7[[#This Row],[Exit test]],SET!W$2:X$5,2,FALSE))</f>
        <v/>
      </c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39"/>
    </row>
    <row r="53" spans="2:38">
      <c r="B53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3" s="13" t="str">
        <f>IF(FORM_TRANS7[[#This Row],[ID]]="","",FORM_GEN[[#This Row],[Arrival date]])</f>
        <v/>
      </c>
      <c r="F53" s="13" t="str">
        <f>IF(FORM_TRANS7[[#This Row],[ID]]="","",FORM_GEN[[#This Row],[Departure date]])</f>
        <v/>
      </c>
      <c r="G53" s="13" t="str">
        <f>IF(FORM_COMP[[#This Row],[Hotel]]="","",FORM_COMP[[#This Row],[Hotel]])</f>
        <v/>
      </c>
      <c r="H53" s="13" t="str">
        <f>IF(FORM_COMP[[#This Row],[Catering]]="","",FORM_COMP[[#This Row],[Catering]])</f>
        <v/>
      </c>
      <c r="I53" s="2" t="str">
        <f>IF(FORM_TRANS7[[#This Row],[ID]]="","",COUNTIF(FORM_COMP[[#This Row],[09/11/2022]:[13/11/2022]],"SINGLE"))</f>
        <v/>
      </c>
      <c r="J53" s="2" t="str">
        <f>IF(FORM_TRANS7[[#This Row],[ID]]="","",COUNTIF(FORM_COMP[[#This Row],[09/11/2022]:[13/11/2022]],"TWIN"))</f>
        <v/>
      </c>
      <c r="K53" s="2" t="str">
        <f>IF(FORM_TRANS7[[#This Row],[ID]]="","",COUNTIF(FORM_COMP[[#This Row],[09/11/2022]:[13/11/2022]],"ALONE IN TWIIN"))</f>
        <v/>
      </c>
      <c r="L53" s="2" t="str">
        <f>IF(FORM_TRANS7[[#This Row],[Hotel]]="","",FORM_GEN[[#This Row],[Exit Test]])</f>
        <v/>
      </c>
      <c r="M53" s="25" t="str">
        <f>IF(FORM_TRANS7[[#This Row],[ID]]="","",65)</f>
        <v/>
      </c>
      <c r="N53" s="29" t="str">
        <f>IF(FORM_TRANS7[[#This Row],[ID]]="","",SUM('3 - FORM COMP'!AA53:AE53)+VLOOKUP(FORM_TRANS7[[#This Row],[Exit test]],SET!W$2:X$5,2,FALSE)+FORM_TRANS7[[#This Row],[AG Test at arrival]])</f>
        <v/>
      </c>
      <c r="P53" t="str">
        <f>IF(FORM_TRANS7[[#This Row],[ID]]="","",SUM('3 - FORM COMP'!AA53:AE53))</f>
        <v/>
      </c>
      <c r="Q53" s="43" t="str">
        <f>IF(FORM_TRANS7[[#This Row],[ID]]="","",VLOOKUP(FORM_TRANS7[[#This Row],[Exit test]],SET!W$2:X$5,2,FALSE))</f>
        <v/>
      </c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39"/>
    </row>
    <row r="54" spans="2:38">
      <c r="B54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4" s="13" t="str">
        <f>IF(FORM_TRANS7[[#This Row],[ID]]="","",FORM_GEN[[#This Row],[Arrival date]])</f>
        <v/>
      </c>
      <c r="F54" s="13" t="str">
        <f>IF(FORM_TRANS7[[#This Row],[ID]]="","",FORM_GEN[[#This Row],[Departure date]])</f>
        <v/>
      </c>
      <c r="G54" s="13" t="str">
        <f>IF(FORM_COMP[[#This Row],[Hotel]]="","",FORM_COMP[[#This Row],[Hotel]])</f>
        <v/>
      </c>
      <c r="H54" s="13" t="str">
        <f>IF(FORM_COMP[[#This Row],[Catering]]="","",FORM_COMP[[#This Row],[Catering]])</f>
        <v/>
      </c>
      <c r="I54" s="2" t="str">
        <f>IF(FORM_TRANS7[[#This Row],[ID]]="","",COUNTIF(FORM_COMP[[#This Row],[09/11/2022]:[13/11/2022]],"SINGLE"))</f>
        <v/>
      </c>
      <c r="J54" s="2" t="str">
        <f>IF(FORM_TRANS7[[#This Row],[ID]]="","",COUNTIF(FORM_COMP[[#This Row],[09/11/2022]:[13/11/2022]],"TWIN"))</f>
        <v/>
      </c>
      <c r="K54" s="2" t="str">
        <f>IF(FORM_TRANS7[[#This Row],[ID]]="","",COUNTIF(FORM_COMP[[#This Row],[09/11/2022]:[13/11/2022]],"ALONE IN TWIIN"))</f>
        <v/>
      </c>
      <c r="L54" s="2" t="str">
        <f>IF(FORM_TRANS7[[#This Row],[Hotel]]="","",FORM_GEN[[#This Row],[Exit Test]])</f>
        <v/>
      </c>
      <c r="M54" s="25" t="str">
        <f>IF(FORM_TRANS7[[#This Row],[ID]]="","",65)</f>
        <v/>
      </c>
      <c r="N54" s="29" t="str">
        <f>IF(FORM_TRANS7[[#This Row],[ID]]="","",SUM('3 - FORM COMP'!AA54:AE54)+VLOOKUP(FORM_TRANS7[[#This Row],[Exit test]],SET!W$2:X$5,2,FALSE)+FORM_TRANS7[[#This Row],[AG Test at arrival]])</f>
        <v/>
      </c>
      <c r="P54" t="str">
        <f>IF(FORM_TRANS7[[#This Row],[ID]]="","",SUM('3 - FORM COMP'!AA54:AE54))</f>
        <v/>
      </c>
      <c r="Q54" s="43" t="str">
        <f>IF(FORM_TRANS7[[#This Row],[ID]]="","",VLOOKUP(FORM_TRANS7[[#This Row],[Exit test]],SET!W$2:X$5,2,FALSE))</f>
        <v/>
      </c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39"/>
    </row>
    <row r="55" spans="2:38">
      <c r="B55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5" s="13" t="str">
        <f>IF(FORM_TRANS7[[#This Row],[ID]]="","",FORM_GEN[[#This Row],[Arrival date]])</f>
        <v/>
      </c>
      <c r="F55" s="13" t="str">
        <f>IF(FORM_TRANS7[[#This Row],[ID]]="","",FORM_GEN[[#This Row],[Departure date]])</f>
        <v/>
      </c>
      <c r="G55" s="13" t="str">
        <f>IF(FORM_COMP[[#This Row],[Hotel]]="","",FORM_COMP[[#This Row],[Hotel]])</f>
        <v/>
      </c>
      <c r="H55" s="13" t="str">
        <f>IF(FORM_COMP[[#This Row],[Catering]]="","",FORM_COMP[[#This Row],[Catering]])</f>
        <v/>
      </c>
      <c r="I55" s="2" t="str">
        <f>IF(FORM_TRANS7[[#This Row],[ID]]="","",COUNTIF(FORM_COMP[[#This Row],[09/11/2022]:[13/11/2022]],"SINGLE"))</f>
        <v/>
      </c>
      <c r="J55" s="2" t="str">
        <f>IF(FORM_TRANS7[[#This Row],[ID]]="","",COUNTIF(FORM_COMP[[#This Row],[09/11/2022]:[13/11/2022]],"TWIN"))</f>
        <v/>
      </c>
      <c r="K55" s="2" t="str">
        <f>IF(FORM_TRANS7[[#This Row],[ID]]="","",COUNTIF(FORM_COMP[[#This Row],[09/11/2022]:[13/11/2022]],"ALONE IN TWIIN"))</f>
        <v/>
      </c>
      <c r="L55" s="2" t="str">
        <f>IF(FORM_TRANS7[[#This Row],[Hotel]]="","",FORM_GEN[[#This Row],[Exit Test]])</f>
        <v/>
      </c>
      <c r="M55" s="25" t="str">
        <f>IF(FORM_TRANS7[[#This Row],[ID]]="","",65)</f>
        <v/>
      </c>
      <c r="N55" s="29" t="str">
        <f>IF(FORM_TRANS7[[#This Row],[ID]]="","",SUM('3 - FORM COMP'!AA55:AE55)+VLOOKUP(FORM_TRANS7[[#This Row],[Exit test]],SET!W$2:X$5,2,FALSE)+FORM_TRANS7[[#This Row],[AG Test at arrival]])</f>
        <v/>
      </c>
      <c r="P55" t="str">
        <f>IF(FORM_TRANS7[[#This Row],[ID]]="","",SUM('3 - FORM COMP'!AA55:AE55))</f>
        <v/>
      </c>
      <c r="Q55" s="43" t="str">
        <f>IF(FORM_TRANS7[[#This Row],[ID]]="","",VLOOKUP(FORM_TRANS7[[#This Row],[Exit test]],SET!W$2:X$5,2,FALSE))</f>
        <v/>
      </c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39"/>
    </row>
    <row r="56" spans="2:38">
      <c r="B56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6" s="13" t="str">
        <f>IF(FORM_TRANS7[[#This Row],[ID]]="","",FORM_GEN[[#This Row],[Arrival date]])</f>
        <v/>
      </c>
      <c r="F56" s="13" t="str">
        <f>IF(FORM_TRANS7[[#This Row],[ID]]="","",FORM_GEN[[#This Row],[Departure date]])</f>
        <v/>
      </c>
      <c r="G56" s="13" t="str">
        <f>IF(FORM_COMP[[#This Row],[Hotel]]="","",FORM_COMP[[#This Row],[Hotel]])</f>
        <v/>
      </c>
      <c r="H56" s="13" t="str">
        <f>IF(FORM_COMP[[#This Row],[Catering]]="","",FORM_COMP[[#This Row],[Catering]])</f>
        <v/>
      </c>
      <c r="I56" s="2" t="str">
        <f>IF(FORM_TRANS7[[#This Row],[ID]]="","",COUNTIF(FORM_COMP[[#This Row],[09/11/2022]:[13/11/2022]],"SINGLE"))</f>
        <v/>
      </c>
      <c r="J56" s="2" t="str">
        <f>IF(FORM_TRANS7[[#This Row],[ID]]="","",COUNTIF(FORM_COMP[[#This Row],[09/11/2022]:[13/11/2022]],"TWIN"))</f>
        <v/>
      </c>
      <c r="K56" s="2" t="str">
        <f>IF(FORM_TRANS7[[#This Row],[ID]]="","",COUNTIF(FORM_COMP[[#This Row],[09/11/2022]:[13/11/2022]],"ALONE IN TWIIN"))</f>
        <v/>
      </c>
      <c r="L56" s="2" t="str">
        <f>IF(FORM_TRANS7[[#This Row],[Hotel]]="","",FORM_GEN[[#This Row],[Exit Test]])</f>
        <v/>
      </c>
      <c r="M56" s="25" t="str">
        <f>IF(FORM_TRANS7[[#This Row],[ID]]="","",65)</f>
        <v/>
      </c>
      <c r="N56" s="29" t="str">
        <f>IF(FORM_TRANS7[[#This Row],[ID]]="","",SUM('3 - FORM COMP'!AA56:AE56)+VLOOKUP(FORM_TRANS7[[#This Row],[Exit test]],SET!W$2:X$5,2,FALSE)+FORM_TRANS7[[#This Row],[AG Test at arrival]])</f>
        <v/>
      </c>
      <c r="P56" t="str">
        <f>IF(FORM_TRANS7[[#This Row],[ID]]="","",SUM('3 - FORM COMP'!AA56:AE56))</f>
        <v/>
      </c>
      <c r="Q56" s="43" t="str">
        <f>IF(FORM_TRANS7[[#This Row],[ID]]="","",VLOOKUP(FORM_TRANS7[[#This Row],[Exit test]],SET!W$2:X$5,2,FALSE))</f>
        <v/>
      </c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39"/>
    </row>
    <row r="57" spans="2:38">
      <c r="B57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7" s="13" t="str">
        <f>IF(FORM_TRANS7[[#This Row],[ID]]="","",FORM_GEN[[#This Row],[Arrival date]])</f>
        <v/>
      </c>
      <c r="F57" s="13" t="str">
        <f>IF(FORM_TRANS7[[#This Row],[ID]]="","",FORM_GEN[[#This Row],[Departure date]])</f>
        <v/>
      </c>
      <c r="G57" s="13" t="str">
        <f>IF(FORM_COMP[[#This Row],[Hotel]]="","",FORM_COMP[[#This Row],[Hotel]])</f>
        <v/>
      </c>
      <c r="H57" s="13" t="str">
        <f>IF(FORM_COMP[[#This Row],[Catering]]="","",FORM_COMP[[#This Row],[Catering]])</f>
        <v/>
      </c>
      <c r="I57" s="2" t="str">
        <f>IF(FORM_TRANS7[[#This Row],[ID]]="","",COUNTIF(FORM_COMP[[#This Row],[09/11/2022]:[13/11/2022]],"SINGLE"))</f>
        <v/>
      </c>
      <c r="J57" s="2" t="str">
        <f>IF(FORM_TRANS7[[#This Row],[ID]]="","",COUNTIF(FORM_COMP[[#This Row],[09/11/2022]:[13/11/2022]],"TWIN"))</f>
        <v/>
      </c>
      <c r="K57" s="2" t="str">
        <f>IF(FORM_TRANS7[[#This Row],[ID]]="","",COUNTIF(FORM_COMP[[#This Row],[09/11/2022]:[13/11/2022]],"ALONE IN TWIIN"))</f>
        <v/>
      </c>
      <c r="L57" s="2" t="str">
        <f>IF(FORM_TRANS7[[#This Row],[Hotel]]="","",FORM_GEN[[#This Row],[Exit Test]])</f>
        <v/>
      </c>
      <c r="M57" s="25" t="str">
        <f>IF(FORM_TRANS7[[#This Row],[ID]]="","",65)</f>
        <v/>
      </c>
      <c r="N57" s="29" t="str">
        <f>IF(FORM_TRANS7[[#This Row],[ID]]="","",SUM('3 - FORM COMP'!AA57:AE57)+VLOOKUP(FORM_TRANS7[[#This Row],[Exit test]],SET!W$2:X$5,2,FALSE)+FORM_TRANS7[[#This Row],[AG Test at arrival]])</f>
        <v/>
      </c>
      <c r="P57" t="str">
        <f>IF(FORM_TRANS7[[#This Row],[ID]]="","",SUM('3 - FORM COMP'!AA57:AE57))</f>
        <v/>
      </c>
      <c r="Q57" s="43" t="str">
        <f>IF(FORM_TRANS7[[#This Row],[ID]]="","",VLOOKUP(FORM_TRANS7[[#This Row],[Exit test]],SET!W$2:X$5,2,FALSE))</f>
        <v/>
      </c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39"/>
    </row>
    <row r="58" spans="2:38">
      <c r="B58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8" s="13" t="str">
        <f>IF(FORM_TRANS7[[#This Row],[ID]]="","",FORM_GEN[[#This Row],[Arrival date]])</f>
        <v/>
      </c>
      <c r="F58" s="13" t="str">
        <f>IF(FORM_TRANS7[[#This Row],[ID]]="","",FORM_GEN[[#This Row],[Departure date]])</f>
        <v/>
      </c>
      <c r="G58" s="13" t="str">
        <f>IF(FORM_COMP[[#This Row],[Hotel]]="","",FORM_COMP[[#This Row],[Hotel]])</f>
        <v/>
      </c>
      <c r="H58" s="13" t="str">
        <f>IF(FORM_COMP[[#This Row],[Catering]]="","",FORM_COMP[[#This Row],[Catering]])</f>
        <v/>
      </c>
      <c r="I58" s="2" t="str">
        <f>IF(FORM_TRANS7[[#This Row],[ID]]="","",COUNTIF(FORM_COMP[[#This Row],[09/11/2022]:[13/11/2022]],"SINGLE"))</f>
        <v/>
      </c>
      <c r="J58" s="2" t="str">
        <f>IF(FORM_TRANS7[[#This Row],[ID]]="","",COUNTIF(FORM_COMP[[#This Row],[09/11/2022]:[13/11/2022]],"TWIN"))</f>
        <v/>
      </c>
      <c r="K58" s="2" t="str">
        <f>IF(FORM_TRANS7[[#This Row],[ID]]="","",COUNTIF(FORM_COMP[[#This Row],[09/11/2022]:[13/11/2022]],"ALONE IN TWIIN"))</f>
        <v/>
      </c>
      <c r="L58" s="2" t="str">
        <f>IF(FORM_TRANS7[[#This Row],[Hotel]]="","",FORM_GEN[[#This Row],[Exit Test]])</f>
        <v/>
      </c>
      <c r="M58" s="25" t="str">
        <f>IF(FORM_TRANS7[[#This Row],[ID]]="","",65)</f>
        <v/>
      </c>
      <c r="N58" s="29" t="str">
        <f>IF(FORM_TRANS7[[#This Row],[ID]]="","",SUM('3 - FORM COMP'!AA58:AE58)+VLOOKUP(FORM_TRANS7[[#This Row],[Exit test]],SET!W$2:X$5,2,FALSE)+FORM_TRANS7[[#This Row],[AG Test at arrival]])</f>
        <v/>
      </c>
      <c r="P58" t="str">
        <f>IF(FORM_TRANS7[[#This Row],[ID]]="","",SUM('3 - FORM COMP'!AA58:AE58))</f>
        <v/>
      </c>
      <c r="Q58" s="43" t="str">
        <f>IF(FORM_TRANS7[[#This Row],[ID]]="","",VLOOKUP(FORM_TRANS7[[#This Row],[Exit test]],SET!W$2:X$5,2,FALSE))</f>
        <v/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39"/>
    </row>
    <row r="59" spans="2:38">
      <c r="B59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9" s="13" t="str">
        <f>IF(FORM_TRANS7[[#This Row],[ID]]="","",FORM_GEN[[#This Row],[Arrival date]])</f>
        <v/>
      </c>
      <c r="F59" s="13" t="str">
        <f>IF(FORM_TRANS7[[#This Row],[ID]]="","",FORM_GEN[[#This Row],[Departure date]])</f>
        <v/>
      </c>
      <c r="G59" s="13" t="str">
        <f>IF(FORM_COMP[[#This Row],[Hotel]]="","",FORM_COMP[[#This Row],[Hotel]])</f>
        <v/>
      </c>
      <c r="H59" s="13" t="str">
        <f>IF(FORM_COMP[[#This Row],[Catering]]="","",FORM_COMP[[#This Row],[Catering]])</f>
        <v/>
      </c>
      <c r="I59" s="2" t="str">
        <f>IF(FORM_TRANS7[[#This Row],[ID]]="","",COUNTIF(FORM_COMP[[#This Row],[09/11/2022]:[13/11/2022]],"SINGLE"))</f>
        <v/>
      </c>
      <c r="J59" s="2" t="str">
        <f>IF(FORM_TRANS7[[#This Row],[ID]]="","",COUNTIF(FORM_COMP[[#This Row],[09/11/2022]:[13/11/2022]],"TWIN"))</f>
        <v/>
      </c>
      <c r="K59" s="2" t="str">
        <f>IF(FORM_TRANS7[[#This Row],[ID]]="","",COUNTIF(FORM_COMP[[#This Row],[09/11/2022]:[13/11/2022]],"ALONE IN TWIIN"))</f>
        <v/>
      </c>
      <c r="L59" s="2" t="str">
        <f>IF(FORM_TRANS7[[#This Row],[Hotel]]="","",FORM_GEN[[#This Row],[Exit Test]])</f>
        <v/>
      </c>
      <c r="M59" s="25" t="str">
        <f>IF(FORM_TRANS7[[#This Row],[ID]]="","",65)</f>
        <v/>
      </c>
      <c r="N59" s="29" t="str">
        <f>IF(FORM_TRANS7[[#This Row],[ID]]="","",SUM('3 - FORM COMP'!AA59:AE59)+VLOOKUP(FORM_TRANS7[[#This Row],[Exit test]],SET!W$2:X$5,2,FALSE)+FORM_TRANS7[[#This Row],[AG Test at arrival]])</f>
        <v/>
      </c>
      <c r="P59" t="str">
        <f>IF(FORM_TRANS7[[#This Row],[ID]]="","",SUM('3 - FORM COMP'!AA59:AE59))</f>
        <v/>
      </c>
      <c r="Q59" s="43" t="str">
        <f>IF(FORM_TRANS7[[#This Row],[ID]]="","",VLOOKUP(FORM_TRANS7[[#This Row],[Exit test]],SET!W$2:X$5,2,FALSE))</f>
        <v/>
      </c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39"/>
    </row>
    <row r="60" spans="2:38">
      <c r="B60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0" s="13" t="str">
        <f>IF(FORM_TRANS7[[#This Row],[ID]]="","",FORM_GEN[[#This Row],[Arrival date]])</f>
        <v/>
      </c>
      <c r="F60" s="13" t="str">
        <f>IF(FORM_TRANS7[[#This Row],[ID]]="","",FORM_GEN[[#This Row],[Departure date]])</f>
        <v/>
      </c>
      <c r="G60" s="13" t="str">
        <f>IF(FORM_COMP[[#This Row],[Hotel]]="","",FORM_COMP[[#This Row],[Hotel]])</f>
        <v/>
      </c>
      <c r="H60" s="13" t="str">
        <f>IF(FORM_COMP[[#This Row],[Catering]]="","",FORM_COMP[[#This Row],[Catering]])</f>
        <v/>
      </c>
      <c r="I60" s="2" t="str">
        <f>IF(FORM_TRANS7[[#This Row],[ID]]="","",COUNTIF(FORM_COMP[[#This Row],[09/11/2022]:[13/11/2022]],"SINGLE"))</f>
        <v/>
      </c>
      <c r="J60" s="2" t="str">
        <f>IF(FORM_TRANS7[[#This Row],[ID]]="","",COUNTIF(FORM_COMP[[#This Row],[09/11/2022]:[13/11/2022]],"TWIN"))</f>
        <v/>
      </c>
      <c r="K60" s="2" t="str">
        <f>IF(FORM_TRANS7[[#This Row],[ID]]="","",COUNTIF(FORM_COMP[[#This Row],[09/11/2022]:[13/11/2022]],"ALONE IN TWIIN"))</f>
        <v/>
      </c>
      <c r="L60" s="2" t="str">
        <f>IF(FORM_TRANS7[[#This Row],[Hotel]]="","",FORM_GEN[[#This Row],[Exit Test]])</f>
        <v/>
      </c>
      <c r="M60" s="25" t="str">
        <f>IF(FORM_TRANS7[[#This Row],[ID]]="","",65)</f>
        <v/>
      </c>
      <c r="N60" s="29" t="str">
        <f>IF(FORM_TRANS7[[#This Row],[ID]]="","",SUM('3 - FORM COMP'!AA60:AE60)+VLOOKUP(FORM_TRANS7[[#This Row],[Exit test]],SET!W$2:X$5,2,FALSE)+FORM_TRANS7[[#This Row],[AG Test at arrival]])</f>
        <v/>
      </c>
      <c r="P60" t="str">
        <f>IF(FORM_TRANS7[[#This Row],[ID]]="","",SUM('3 - FORM COMP'!AA60:AE60))</f>
        <v/>
      </c>
      <c r="Q60" s="43" t="str">
        <f>IF(FORM_TRANS7[[#This Row],[ID]]="","",VLOOKUP(FORM_TRANS7[[#This Row],[Exit test]],SET!W$2:X$5,2,FALSE))</f>
        <v/>
      </c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39"/>
    </row>
    <row r="61" spans="2:38">
      <c r="B61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1" s="13" t="str">
        <f>IF(FORM_TRANS7[[#This Row],[ID]]="","",FORM_GEN[[#This Row],[Arrival date]])</f>
        <v/>
      </c>
      <c r="F61" s="13" t="str">
        <f>IF(FORM_TRANS7[[#This Row],[ID]]="","",FORM_GEN[[#This Row],[Departure date]])</f>
        <v/>
      </c>
      <c r="G61" s="13" t="str">
        <f>IF(FORM_COMP[[#This Row],[Hotel]]="","",FORM_COMP[[#This Row],[Hotel]])</f>
        <v/>
      </c>
      <c r="H61" s="13" t="str">
        <f>IF(FORM_COMP[[#This Row],[Catering]]="","",FORM_COMP[[#This Row],[Catering]])</f>
        <v/>
      </c>
      <c r="I61" s="2" t="str">
        <f>IF(FORM_TRANS7[[#This Row],[ID]]="","",COUNTIF(FORM_COMP[[#This Row],[09/11/2022]:[13/11/2022]],"SINGLE"))</f>
        <v/>
      </c>
      <c r="J61" s="2" t="str">
        <f>IF(FORM_TRANS7[[#This Row],[ID]]="","",COUNTIF(FORM_COMP[[#This Row],[09/11/2022]:[13/11/2022]],"TWIN"))</f>
        <v/>
      </c>
      <c r="K61" s="2" t="str">
        <f>IF(FORM_TRANS7[[#This Row],[ID]]="","",COUNTIF(FORM_COMP[[#This Row],[09/11/2022]:[13/11/2022]],"ALONE IN TWIIN"))</f>
        <v/>
      </c>
      <c r="L61" s="2" t="str">
        <f>IF(FORM_TRANS7[[#This Row],[Hotel]]="","",FORM_GEN[[#This Row],[Exit Test]])</f>
        <v/>
      </c>
      <c r="M61" s="25" t="str">
        <f>IF(FORM_TRANS7[[#This Row],[ID]]="","",65)</f>
        <v/>
      </c>
      <c r="N61" s="29" t="str">
        <f>IF(FORM_TRANS7[[#This Row],[ID]]="","",SUM('3 - FORM COMP'!AA61:AE61)+VLOOKUP(FORM_TRANS7[[#This Row],[Exit test]],SET!W$2:X$5,2,FALSE)+FORM_TRANS7[[#This Row],[AG Test at arrival]])</f>
        <v/>
      </c>
      <c r="P61" t="str">
        <f>IF(FORM_TRANS7[[#This Row],[ID]]="","",SUM('3 - FORM COMP'!AA61:AE61))</f>
        <v/>
      </c>
      <c r="Q61" t="str">
        <f>IF(FORM_TRANS7[[#This Row],[ID]]="","",VLOOKUP(FORM_TRANS7[[#This Row],[Exit test]],SET!W$2:X$5,2,FALSE))</f>
        <v/>
      </c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</row>
    <row r="62" spans="2:38">
      <c r="B62" s="2" t="str">
        <f>IF(FORM_TRANS7[[#This Row],[ID]]="","⬛️",IF(AND(ISNUMBER(SEARCH("O",CONCATENATE(FORM_GEN[[#This Row],[Checking]],FORM_COMP[[#This Row],[Checking]],#REF!,FORM_TRANS[[#This Row],[Checking]]))),ISNUMBER(SEARCH("R",CONCATENATE(FORM_GEN[[#This Row],[Checking]],FORM_COMP[[#This Row],[Checking]],#REF!,FORM_TRANS[[#This Row],[Checking]])))),"🟧 🟥 ",IF(ISNUMBER(SEARCH("O",CONCATENATE(FORM_GEN[[#This Row],[Checking]],FORM_COMP[[#This Row],[Checking]],#REF!,FORM_TRANS[[#This Row],[Checking]]))),"🟧",IF(ISNUMBER(SEARCH("R",CONCATENATE(FORM_GEN[[#This Row],[Checking]],FORM_COMP[[#This Row],[Checking]],#REF!,FORM_TRANS[[#This Row],[Checking]]))),"🟥","🟩"))))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2" s="13" t="str">
        <f>IF(FORM_TRANS7[[#This Row],[ID]]="","",FORM_GEN[[#This Row],[Arrival date]])</f>
        <v/>
      </c>
      <c r="F62" s="13" t="str">
        <f>IF(FORM_TRANS7[[#This Row],[ID]]="","",FORM_GEN[[#This Row],[Departure date]])</f>
        <v/>
      </c>
      <c r="G62" s="13" t="str">
        <f>IF(FORM_COMP[[#This Row],[Hotel]]="","",FORM_COMP[[#This Row],[Hotel]])</f>
        <v/>
      </c>
      <c r="H62" s="13" t="str">
        <f>IF(FORM_COMP[[#This Row],[Catering]]="","",FORM_COMP[[#This Row],[Catering]])</f>
        <v/>
      </c>
      <c r="I62" s="2" t="str">
        <f>IF(FORM_TRANS7[[#This Row],[ID]]="","",COUNTIF(FORM_COMP[[#This Row],[09/11/2022]:[13/11/2022]],"SINGLE"))</f>
        <v/>
      </c>
      <c r="J62" s="2" t="str">
        <f>IF(FORM_TRANS7[[#This Row],[ID]]="","",COUNTIF(FORM_COMP[[#This Row],[09/11/2022]:[13/11/2022]],"TWIN"))</f>
        <v/>
      </c>
      <c r="K62" s="2" t="str">
        <f>IF(FORM_TRANS7[[#This Row],[ID]]="","",COUNTIF(FORM_COMP[[#This Row],[09/11/2022]:[13/11/2022]],"ALONE IN TWIIN"))</f>
        <v/>
      </c>
      <c r="L62" s="2" t="str">
        <f>IF(FORM_TRANS7[[#This Row],[Hotel]]="","",FORM_GEN[[#This Row],[Exit Test]])</f>
        <v/>
      </c>
      <c r="M62" s="25" t="str">
        <f>IF(FORM_TRANS7[[#This Row],[ID]]="","",65)</f>
        <v/>
      </c>
      <c r="N62" s="29" t="str">
        <f>IF(FORM_TRANS7[[#This Row],[ID]]="","",SUM('3 - FORM COMP'!AA62:AE62)+VLOOKUP(FORM_TRANS7[[#This Row],[Exit test]],SET!W$2:X$5,2,FALSE)+FORM_TRANS7[[#This Row],[AG Test at arrival]])</f>
        <v/>
      </c>
      <c r="P62" t="str">
        <f>IF(FORM_TRANS7[[#This Row],[ID]]="","",SUM('3 - FORM COMP'!AA62:AE62))</f>
        <v/>
      </c>
      <c r="Q62" t="str">
        <f>IF(FORM_TRANS7[[#This Row],[ID]]="","",VLOOKUP(FORM_TRANS7[[#This Row],[Exit test]],SET!W$2:X$5,2,FALSE))</f>
        <v/>
      </c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</row>
    <row r="63" spans="2:38"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</row>
    <row r="64" spans="2:38" ht="8.1" customHeight="1"/>
    <row r="65" spans="11:13">
      <c r="K65" s="65" t="s">
        <v>588</v>
      </c>
      <c r="L65" s="65"/>
      <c r="M65" s="26">
        <f>SUM(P13:P62)</f>
        <v>0</v>
      </c>
    </row>
    <row r="66" spans="11:13">
      <c r="K66" s="44"/>
      <c r="L66" s="44"/>
    </row>
    <row r="67" spans="11:13">
      <c r="K67" s="65" t="s">
        <v>589</v>
      </c>
      <c r="L67" s="65"/>
      <c r="M67" s="26">
        <f>SUM(FORM_TRANS7[AG Test at arrival])</f>
        <v>0</v>
      </c>
    </row>
    <row r="68" spans="11:13">
      <c r="K68" s="44"/>
      <c r="L68" s="44"/>
    </row>
    <row r="69" spans="11:13">
      <c r="K69" s="65" t="s">
        <v>590</v>
      </c>
      <c r="L69" s="65"/>
      <c r="M69" s="26">
        <f>SUM(Q13:Q62)</f>
        <v>0</v>
      </c>
    </row>
    <row r="70" spans="11:13">
      <c r="K70" s="44"/>
      <c r="L70" s="44"/>
    </row>
    <row r="71" spans="11:13">
      <c r="K71" s="65" t="s">
        <v>471</v>
      </c>
      <c r="L71" s="65"/>
      <c r="M71" s="26">
        <f>SUM(FORM_TRANS7[Total / person])</f>
        <v>0</v>
      </c>
    </row>
  </sheetData>
  <sheetProtection algorithmName="SHA-512" hashValue="3H6AzOheiqDOZjyDGDejrCnZQ3b59XV+UtJER8+IEg9aaNKDLtsiTC8NRNw0pOGjCzgPeB5Hvs/gNaAI4FBugA==" saltValue="qJckmPZtxXSxIHWTG94aLg==" spinCount="100000" sheet="1" objects="1" scenarios="1" formatCells="0"/>
  <mergeCells count="9">
    <mergeCell ref="K69:L69"/>
    <mergeCell ref="K71:L71"/>
    <mergeCell ref="H7:N7"/>
    <mergeCell ref="H8:N8"/>
    <mergeCell ref="A1:N5"/>
    <mergeCell ref="G11:K11"/>
    <mergeCell ref="L11:M11"/>
    <mergeCell ref="K65:L65"/>
    <mergeCell ref="K67:L67"/>
  </mergeCells>
  <conditionalFormatting sqref="J13:J62">
    <cfRule type="expression" dxfId="15" priority="4">
      <formula>IF(OR($I13="Individual transport",$I13="Bus"),1,0)=1</formula>
    </cfRule>
  </conditionalFormatting>
  <pageMargins left="0.25" right="0.25" top="0.75" bottom="0.75" header="0.3" footer="0.3"/>
  <pageSetup paperSize="9" scale="36" orientation="landscape" horizontalDpi="0" verticalDpi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Y51"/>
  <sheetViews>
    <sheetView zoomScale="60" workbookViewId="0">
      <selection activeCell="H29" sqref="H29"/>
    </sheetView>
  </sheetViews>
  <sheetFormatPr baseColWidth="10" defaultColWidth="11" defaultRowHeight="15.75"/>
  <cols>
    <col min="1" max="1" width="10" bestFit="1" customWidth="1"/>
    <col min="2" max="2" width="5" bestFit="1" customWidth="1"/>
    <col min="3" max="3" width="50.875" customWidth="1"/>
    <col min="4" max="4" width="4.875" bestFit="1" customWidth="1"/>
    <col min="6" max="6" width="10" bestFit="1" customWidth="1"/>
    <col min="7" max="7" width="8.125" bestFit="1" customWidth="1"/>
    <col min="8" max="8" width="13.875" bestFit="1" customWidth="1"/>
    <col min="9" max="9" width="23.875" bestFit="1" customWidth="1"/>
    <col min="10" max="10" width="15.375" bestFit="1" customWidth="1"/>
    <col min="11" max="11" width="18.375" bestFit="1" customWidth="1"/>
    <col min="12" max="12" width="12.375" bestFit="1" customWidth="1"/>
    <col min="13" max="13" width="12.375" customWidth="1"/>
    <col min="14" max="15" width="10.875" bestFit="1" customWidth="1"/>
    <col min="41" max="41" width="48" bestFit="1" customWidth="1"/>
  </cols>
  <sheetData>
    <row r="1" spans="1:51">
      <c r="A1" t="s">
        <v>515</v>
      </c>
      <c r="B1" t="s">
        <v>516</v>
      </c>
      <c r="C1" t="s">
        <v>474</v>
      </c>
      <c r="D1" t="s">
        <v>2</v>
      </c>
      <c r="E1" t="s">
        <v>475</v>
      </c>
      <c r="F1" t="s">
        <v>485</v>
      </c>
      <c r="G1" t="s">
        <v>3</v>
      </c>
      <c r="H1" t="s">
        <v>517</v>
      </c>
      <c r="I1" t="s">
        <v>518</v>
      </c>
      <c r="J1" t="s">
        <v>519</v>
      </c>
      <c r="K1" t="s">
        <v>520</v>
      </c>
      <c r="L1" t="s">
        <v>521</v>
      </c>
      <c r="M1" t="s">
        <v>7</v>
      </c>
      <c r="N1" t="s">
        <v>522</v>
      </c>
      <c r="O1" t="s">
        <v>523</v>
      </c>
      <c r="P1" t="s">
        <v>484</v>
      </c>
      <c r="Q1" t="s">
        <v>486</v>
      </c>
      <c r="R1" t="s">
        <v>487</v>
      </c>
      <c r="S1" t="s">
        <v>587</v>
      </c>
      <c r="T1" s="8">
        <v>44874</v>
      </c>
      <c r="U1" s="8">
        <v>44875</v>
      </c>
      <c r="V1" s="8">
        <v>44876</v>
      </c>
      <c r="W1" s="8">
        <v>44877</v>
      </c>
      <c r="X1" s="8">
        <v>44878</v>
      </c>
      <c r="Y1" t="s">
        <v>524</v>
      </c>
      <c r="Z1" t="s">
        <v>489</v>
      </c>
      <c r="AA1" t="s">
        <v>490</v>
      </c>
      <c r="AB1" t="s">
        <v>482</v>
      </c>
      <c r="AC1" t="s">
        <v>493</v>
      </c>
      <c r="AD1" t="s">
        <v>494</v>
      </c>
      <c r="AE1" t="s">
        <v>495</v>
      </c>
      <c r="AF1" t="s">
        <v>496</v>
      </c>
      <c r="AG1" t="s">
        <v>497</v>
      </c>
      <c r="AH1" t="s">
        <v>525</v>
      </c>
      <c r="AI1" t="s">
        <v>483</v>
      </c>
      <c r="AJ1" t="s">
        <v>499</v>
      </c>
      <c r="AK1" t="s">
        <v>500</v>
      </c>
      <c r="AL1" t="s">
        <v>501</v>
      </c>
      <c r="AM1" t="s">
        <v>502</v>
      </c>
      <c r="AN1" t="s">
        <v>503</v>
      </c>
      <c r="AO1" t="s">
        <v>504</v>
      </c>
      <c r="AP1" t="s">
        <v>572</v>
      </c>
      <c r="AQ1" t="s">
        <v>573</v>
      </c>
      <c r="AR1" t="s">
        <v>574</v>
      </c>
      <c r="AS1" t="s">
        <v>575</v>
      </c>
      <c r="AT1" t="s">
        <v>576</v>
      </c>
      <c r="AU1" t="s">
        <v>577</v>
      </c>
      <c r="AV1" t="s">
        <v>578</v>
      </c>
      <c r="AW1" t="s">
        <v>579</v>
      </c>
      <c r="AX1" t="s">
        <v>580</v>
      </c>
      <c r="AY1" t="s">
        <v>581</v>
      </c>
    </row>
    <row r="2" spans="1:51">
      <c r="A2" t="str">
        <f>IF(E2="","",'1 - SUMMARY'!F$10)</f>
        <v/>
      </c>
      <c r="B2" t="str">
        <f>IF(E2="","",1)</f>
        <v/>
      </c>
      <c r="C2" t="str">
        <f>IF(AMOUNT!D13="","",AMOUNT!D13)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s="8" t="str">
        <f>IF('2 - FORM GENERAL'!I13="","",'2 - FORM GENERAL'!I13)</f>
        <v/>
      </c>
      <c r="J2" t="str">
        <f>IF('2 - FORM GENERAL'!J13="","",'2 - FORM GENERAL'!J13)</f>
        <v/>
      </c>
      <c r="K2" t="str">
        <f>IF('2 - FORM GENERAL'!K13="","",'2 - FORM GENERAL'!K13)</f>
        <v/>
      </c>
      <c r="L2" t="str">
        <f>IF('2 - FORM GENERAL'!L13="","",'2 - FORM GENERAL'!L13)</f>
        <v/>
      </c>
      <c r="M2" s="8" t="str">
        <f>IF('2 - FORM GENERAL'!M13="","",'2 - FORM GENERAL'!M13)</f>
        <v/>
      </c>
      <c r="N2" s="8" t="str">
        <f>IF('2 - FORM GENERAL'!N13="","",'2 - FORM GENERAL'!N13)</f>
        <v/>
      </c>
      <c r="O2" s="8" t="str">
        <f>IF('2 - FORM GENERAL'!O13="","",'2 - FORM GENERAL'!O13)</f>
        <v/>
      </c>
      <c r="P2" t="str">
        <f>IF('2 - FORM GENERAL'!P13="","",'2 - FORM GENERAL'!P13)</f>
        <v/>
      </c>
      <c r="Q2" t="str">
        <f>IF('3 - FORM COMP'!I13="","",'3 - FORM COMP'!I13)</f>
        <v/>
      </c>
      <c r="R2" t="str">
        <f>IF('3 - FORM COMP'!J13="","",'3 - FORM COMP'!J13)</f>
        <v/>
      </c>
      <c r="S2" t="str">
        <f>IF('3 - FORM COMP'!K13="","",'3 - FORM COMP'!K13)</f>
        <v/>
      </c>
      <c r="T2" s="8" t="str">
        <f>IF('3 - FORM COMP'!L13="","",'3 - FORM COMP'!L13)</f>
        <v/>
      </c>
      <c r="U2" s="8" t="str">
        <f>IF('3 - FORM COMP'!M13="","",'3 - FORM COMP'!M13)</f>
        <v/>
      </c>
      <c r="V2" s="8" t="str">
        <f>IF('3 - FORM COMP'!N13="","",'3 - FORM COMP'!N13)</f>
        <v/>
      </c>
      <c r="W2" s="8" t="str">
        <f>IF('3 - FORM COMP'!O13="","",'3 - FORM COMP'!O13)</f>
        <v/>
      </c>
      <c r="X2" s="8" t="str">
        <f>IF('3 - FORM COMP'!P13="","",'3 - FORM COMP'!P13)</f>
        <v/>
      </c>
      <c r="Y2" t="str">
        <f>IF('3 - FORM COMP'!Q13="","",'3 - FORM COMP'!Q13)</f>
        <v/>
      </c>
      <c r="Z2" t="str">
        <f>IF('3 - FORM COMP'!R13="","",'3 - FORM COMP'!R13)</f>
        <v/>
      </c>
      <c r="AA2" t="str">
        <f>IF('3 - FORM COMP'!S13="","",'3 - FORM COMP'!S13)</f>
        <v/>
      </c>
      <c r="AB2" s="8" t="str">
        <f>IF('4 - TRANSPORT'!G13="","",'4 - TRANSPORT'!G13)</f>
        <v/>
      </c>
      <c r="AC2" t="str">
        <f>IF('4 - TRANSPORT'!H13="","",'4 - TRANSPORT'!H13)</f>
        <v/>
      </c>
      <c r="AD2" t="str">
        <f>IF('4 - TRANSPORT'!I13="","",'4 - TRANSPORT'!I13)</f>
        <v/>
      </c>
      <c r="AE2" s="28" t="str">
        <f>IF('4 - TRANSPORT'!J13="","",'4 - TRANSPORT'!J13)</f>
        <v/>
      </c>
      <c r="AF2" t="str">
        <f>IF('4 - TRANSPORT'!K13="","",'4 - TRANSPORT'!K13)</f>
        <v/>
      </c>
      <c r="AG2" t="str">
        <f>IF('4 - TRANSPORT'!L13="","",'4 - TRANSPORT'!L13)</f>
        <v/>
      </c>
      <c r="AH2" t="str">
        <f>IF('4 - TRANSPORT'!M13="","",'4 - TRANSPORT'!M13)</f>
        <v/>
      </c>
      <c r="AI2" s="8" t="str">
        <f>IF('4 - TRANSPORT'!N13="","",'4 - TRANSPORT'!N13)</f>
        <v/>
      </c>
      <c r="AJ2" t="str">
        <f>IF('4 - TRANSPORT'!O13="","",'4 - TRANSPORT'!O13)</f>
        <v/>
      </c>
      <c r="AK2" t="str">
        <f>IF('4 - TRANSPORT'!P13="","",'4 - TRANSPORT'!P13)</f>
        <v/>
      </c>
      <c r="AL2" s="28" t="str">
        <f>IF('4 - TRANSPORT'!Q13="","",'4 - TRANSPORT'!Q13)</f>
        <v/>
      </c>
      <c r="AM2" t="str">
        <f>IF('4 - TRANSPORT'!R13="","",'4 - TRANSPORT'!R13)</f>
        <v/>
      </c>
      <c r="AN2" t="str">
        <f>IF('4 - TRANSPORT'!S13="","",'4 - TRANSPORT'!S13)</f>
        <v/>
      </c>
      <c r="AO2" t="str">
        <f>IF('4 - TRANSPORT'!T13="","",'4 - TRANSPORT'!T13)</f>
        <v/>
      </c>
      <c r="AP2" t="str">
        <f>IF(OR($B2="",$B2=0),"",IF(AND($R2="FULL BOARD",$N2&lt;DATE(2022,11,9),$O2&gt;=DATE(2022,11,9)),"Yes",IF(AND($R2="HALF BOARD",$S2="Breakfast and lunch",$N2&lt;DATE(2022,11,9),$O2&gt;=DATE(2022,11,9)),"Yes","No")))</f>
        <v/>
      </c>
      <c r="AQ2" t="str">
        <f>IF(OR($B2="",$B2=0),"",IF(AND($R2="FULL BOARD",$N2&lt;=DATE(2022,11,9),$O2&gt;DATE(2022,11,9)),"Yes",IF(AND($R2="HALF BOARD",$S2="Breakfast and dinner",$N2&lt;=DATE(2022,11,9),$O2&gt;DATE(2022,11,9)),"Yes","No")))</f>
        <v/>
      </c>
      <c r="AR2" t="str">
        <f>IF(OR($B2="",$B2=0),"",IF(AND($R2="FULL BOARD",$N2&lt;DATE(2022,11,10),$O2&gt;=DATE(2022,11,10)),"Yes",IF(AND($R2="HALF BOARD",$S2="Breakfast and lunch",$N2&lt;DATE(2022,11,10),$O2&gt;=DATE(2022,11,10)),"Yes","No")))</f>
        <v/>
      </c>
      <c r="AS2" t="str">
        <f>IF(OR($B2="",$B2=0),"",IF(AND($R2="FULL BOARD",$N2&lt;=DATE(2022,11,10),$O2&gt;DATE(2022,11,10)),"Yes",IF(AND($R2="HALF BOARD",$S2="Breakfast and dinner",$N2&lt;=DATE(2022,11,10),$O2&gt;DATE(2022,11,10)),"Yes","No")))</f>
        <v/>
      </c>
      <c r="AT2" t="str">
        <f>IF(OR($B2="",$B2=0),"",IF(AND($R2="FULL BOARD",$N2&lt;DATE(2022,11,11),$O2&gt;=DATE(2022,11,11)),"Yes",IF(AND($R2="HALF BOARD",$S2="Breakfast and lunch",$N2&lt;DATE(2022,11,11),$O2&gt;=DATE(2022,11,11)),"Yes","No")))</f>
        <v/>
      </c>
      <c r="AU2" t="str">
        <f>IF(OR($B2="",$B2=0),"",IF(AND($R2="FULL BOARD",$N2&lt;=DATE(2022,11,11),$O2&gt;DATE(2022,11,11)),"Yes",IF(AND($R2="HALF BOARD",$S2="Breakfast and dinner",$N2&lt;=DATE(2022,11,11),$O2&gt;DATE(2022,11,11)),"Yes","No")))</f>
        <v/>
      </c>
      <c r="AV2" t="str">
        <f>IF(OR($B2="",$B2=0),"",IF(AND($R2="FULL BOARD",$N2&lt;DATE(2022,11,12),$O2&gt;=DATE(2022,11,12)),"Yes",IF(AND($R2="HALF BOARD",$S2="Breakfast and lunch",$N2&lt;DATE(2022,11,12),$O2&gt;=DATE(2022,11,12)),"Yes","No")))</f>
        <v/>
      </c>
      <c r="AW2" t="str">
        <f>IF(OR($B2="",$B2=0),"",IF(AND($R2="FULL BOARD",$N2&lt;=DATE(2022,11,12),$O2&gt;DATE(2022,11,12)),"Yes",IF(AND($R2="HALF BOARD",$S2="Breakfast and dinner",$N2&lt;=DATE(2022,11,12),$O2&gt;DATE(2022,11,12)),"Yes","No")))</f>
        <v/>
      </c>
      <c r="AX2" t="str">
        <f>IF(OR($B2="",$B2=0),"",IF(AND($R2="FULL BOARD",$N2&lt;DATE(2022,11,13),$O2&gt;=DATE(2022,11,13)),"Yes",IF(AND($R2="HALF BOARD",$S2="Breakfast and lunch",$N2&lt;DATE(2022,11,13),$O2&gt;=DATE(2022,11,13)),"Yes","No")))</f>
        <v/>
      </c>
      <c r="AY2" t="str">
        <f>IF(OR($B2="",$B2=0),"",IF(AND($R2="FULL BOARD",$N2&lt;=DATE(2022,11,13),$O2&gt;DATE(2022,11,13)),"Yes",IF(AND($R2="HALF BOARD",$S2="Breakfast and dinner",$N2&lt;=DATE(2022,11,13),$O2&gt;DATE(2022,11,13)),"Yes","No")))</f>
        <v/>
      </c>
    </row>
    <row r="3" spans="1:51">
      <c r="A3" t="str">
        <f>IF(E3="","",'1 - SUMMARY'!F$10)</f>
        <v/>
      </c>
      <c r="B3" t="str">
        <f t="shared" ref="B3:B51" si="0">IF(E3="","",1)</f>
        <v/>
      </c>
      <c r="C3" t="str">
        <f>IF(AMOUNT!D14="","",AMOUNT!D14)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s="8" t="str">
        <f>IF('2 - FORM GENERAL'!I14="","",'2 - FORM GENERAL'!I14)</f>
        <v/>
      </c>
      <c r="J3" t="str">
        <f>IF('2 - FORM GENERAL'!J14="","",'2 - FORM GENERAL'!J14)</f>
        <v/>
      </c>
      <c r="K3" t="str">
        <f>IF('2 - FORM GENERAL'!K14="","",'2 - FORM GENERAL'!K14)</f>
        <v/>
      </c>
      <c r="L3" t="str">
        <f>IF('2 - FORM GENERAL'!L14="","",'2 - FORM GENERAL'!L14)</f>
        <v/>
      </c>
      <c r="M3" s="8" t="str">
        <f>IF('2 - FORM GENERAL'!M14="","",'2 - FORM GENERAL'!M14)</f>
        <v/>
      </c>
      <c r="N3" s="8" t="str">
        <f>IF('2 - FORM GENERAL'!N14="","",'2 - FORM GENERAL'!N14)</f>
        <v/>
      </c>
      <c r="O3" s="8" t="str">
        <f>IF('2 - FORM GENERAL'!O14="","",'2 - FORM GENERAL'!O14)</f>
        <v/>
      </c>
      <c r="P3" t="str">
        <f>IF('2 - FORM GENERAL'!P14="","",'2 - FORM GENERAL'!P14)</f>
        <v/>
      </c>
      <c r="Q3" t="str">
        <f>IF('3 - FORM COMP'!I14="","",'3 - FORM COMP'!I14)</f>
        <v/>
      </c>
      <c r="R3" t="str">
        <f>IF('3 - FORM COMP'!J14="","",'3 - FORM COMP'!J14)</f>
        <v/>
      </c>
      <c r="S3" t="str">
        <f>IF('3 - FORM COMP'!K14="","",'3 - FORM COMP'!K14)</f>
        <v/>
      </c>
      <c r="T3" s="8" t="str">
        <f>IF('3 - FORM COMP'!L14="","",'3 - FORM COMP'!L14)</f>
        <v/>
      </c>
      <c r="U3" s="8" t="str">
        <f>IF('3 - FORM COMP'!M14="","",'3 - FORM COMP'!M14)</f>
        <v/>
      </c>
      <c r="V3" s="8" t="str">
        <f>IF('3 - FORM COMP'!N14="","",'3 - FORM COMP'!N14)</f>
        <v/>
      </c>
      <c r="W3" s="8" t="str">
        <f>IF('3 - FORM COMP'!O14="","",'3 - FORM COMP'!O14)</f>
        <v/>
      </c>
      <c r="X3" s="8" t="str">
        <f>IF('3 - FORM COMP'!P14="","",'3 - FORM COMP'!P14)</f>
        <v/>
      </c>
      <c r="Y3" t="str">
        <f>IF('3 - FORM COMP'!Q14="","",'3 - FORM COMP'!Q14)</f>
        <v/>
      </c>
      <c r="Z3" t="str">
        <f>IF('3 - FORM COMP'!R14="","",'3 - FORM COMP'!R14)</f>
        <v/>
      </c>
      <c r="AA3" t="str">
        <f>IF('3 - FORM COMP'!S14="","",'3 - FORM COMP'!S14)</f>
        <v/>
      </c>
      <c r="AB3" s="8" t="str">
        <f>IF('4 - TRANSPORT'!G14="","",'4 - TRANSPORT'!G14)</f>
        <v/>
      </c>
      <c r="AC3" t="str">
        <f>IF('4 - TRANSPORT'!H14="","",'4 - TRANSPORT'!H14)</f>
        <v/>
      </c>
      <c r="AD3" t="str">
        <f>IF('4 - TRANSPORT'!I14="","",'4 - TRANSPORT'!I14)</f>
        <v/>
      </c>
      <c r="AE3" s="28" t="str">
        <f>IF('4 - TRANSPORT'!J14="","",'4 - TRANSPORT'!J14)</f>
        <v/>
      </c>
      <c r="AF3" t="str">
        <f>IF('4 - TRANSPORT'!K14="","",'4 - TRANSPORT'!K14)</f>
        <v/>
      </c>
      <c r="AG3" t="str">
        <f>IF('4 - TRANSPORT'!L14="","",'4 - TRANSPORT'!L14)</f>
        <v/>
      </c>
      <c r="AH3" t="str">
        <f>IF('4 - TRANSPORT'!M14="","",'4 - TRANSPORT'!M14)</f>
        <v/>
      </c>
      <c r="AI3" s="8" t="str">
        <f>IF('4 - TRANSPORT'!N14="","",'4 - TRANSPORT'!N14)</f>
        <v/>
      </c>
      <c r="AJ3" t="str">
        <f>IF('4 - TRANSPORT'!O14="","",'4 - TRANSPORT'!O14)</f>
        <v/>
      </c>
      <c r="AK3" t="str">
        <f>IF('4 - TRANSPORT'!P14="","",'4 - TRANSPORT'!P14)</f>
        <v/>
      </c>
      <c r="AL3" s="28" t="str">
        <f>IF('4 - TRANSPORT'!Q14="","",'4 - TRANSPORT'!Q14)</f>
        <v/>
      </c>
      <c r="AM3" t="str">
        <f>IF('4 - TRANSPORT'!R14="","",'4 - TRANSPORT'!R14)</f>
        <v/>
      </c>
      <c r="AN3" t="str">
        <f>IF('4 - TRANSPORT'!S14="","",'4 - TRANSPORT'!S14)</f>
        <v/>
      </c>
      <c r="AO3" t="str">
        <f>IF('4 - TRANSPORT'!T14="","",'4 - TRANSPORT'!T14)</f>
        <v/>
      </c>
      <c r="AP3" t="str">
        <f t="shared" ref="AP3:AP51" si="1">IF(OR($B3="",$B3=0),"",IF(AND($R3="FULL BOARD",$N3&lt;DATE(2022,11,9),$O3&gt;=DATE(2022,11,9)),"Yes",IF(AND($R3="HALF BOARD",$S3="Breakfast and lunch",$N3&lt;DATE(2022,11,9),$O3&gt;=DATE(2022,11,9)),"Yes","No")))</f>
        <v/>
      </c>
      <c r="AQ3" t="str">
        <f t="shared" ref="AQ3:AQ51" si="2">IF(OR($B3="",$B3=0),"",IF(AND($R3="FULL BOARD",$N3&lt;=DATE(2022,11,9),$O3&gt;DATE(2022,11,9)),"Yes",IF(AND($R3="HALF BOARD",$S3="Breakfast and dinner",$N3&lt;=DATE(2022,11,9),$O3&gt;DATE(2022,11,9)),"Yes","No")))</f>
        <v/>
      </c>
      <c r="AR3" t="str">
        <f t="shared" ref="AR3:AR51" si="3">IF(OR($B3="",$B3=0),"",IF(AND($R3="FULL BOARD",$N3&lt;DATE(2022,11,10),$O3&gt;=DATE(2022,11,10)),"Yes",IF(AND($R3="HALF BOARD",$S3="Breakfast and lunch",$N3&lt;DATE(2022,11,10),$O3&gt;=DATE(2022,11,10)),"Yes","No")))</f>
        <v/>
      </c>
      <c r="AS3" t="str">
        <f t="shared" ref="AS3:AS51" si="4">IF(OR($B3="",$B3=0),"",IF(AND($R3="FULL BOARD",$N3&lt;=DATE(2022,11,10),$O3&gt;DATE(2022,11,10)),"Yes",IF(AND($R3="HALF BOARD",$S3="Breakfast and dinner",$N3&lt;=DATE(2022,11,10),$O3&gt;DATE(2022,11,10)),"Yes","No")))</f>
        <v/>
      </c>
      <c r="AT3" t="str">
        <f t="shared" ref="AT3:AT51" si="5">IF(OR($B3="",$B3=0),"",IF(AND($R3="FULL BOARD",$N3&lt;DATE(2022,11,11),$O3&gt;=DATE(2022,11,11)),"Yes",IF(AND($R3="HALF BOARD",$S3="Breakfast and lunch",$N3&lt;DATE(2022,11,11),$O3&gt;=DATE(2022,11,11)),"Yes","No")))</f>
        <v/>
      </c>
      <c r="AU3" t="str">
        <f t="shared" ref="AU3:AU51" si="6">IF(OR($B3="",$B3=0),"",IF(AND($R3="FULL BOARD",$N3&lt;=DATE(2022,11,11),$O3&gt;DATE(2022,11,11)),"Yes",IF(AND($R3="HALF BOARD",$S3="Breakfast and dinner",$N3&lt;=DATE(2022,11,11),$O3&gt;DATE(2022,11,11)),"Yes","No")))</f>
        <v/>
      </c>
      <c r="AV3" t="str">
        <f t="shared" ref="AV3:AV51" si="7">IF(OR($B3="",$B3=0),"",IF(AND($R3="FULL BOARD",$N3&lt;DATE(2022,11,12),$O3&gt;=DATE(2022,11,12)),"Yes",IF(AND($R3="HALF BOARD",$S3="Breakfast and lunch",$N3&lt;DATE(2022,11,12),$O3&gt;=DATE(2022,11,12)),"Yes","No")))</f>
        <v/>
      </c>
      <c r="AW3" t="str">
        <f t="shared" ref="AW3:AW51" si="8">IF(OR($B3="",$B3=0),"",IF(AND($R3="FULL BOARD",$N3&lt;=DATE(2022,11,12),$O3&gt;DATE(2022,11,12)),"Yes",IF(AND($R3="HALF BOARD",$S3="Breakfast and dinner",$N3&lt;=DATE(2022,11,12),$O3&gt;DATE(2022,11,12)),"Yes","No")))</f>
        <v/>
      </c>
      <c r="AX3" t="str">
        <f t="shared" ref="AX3:AX51" si="9">IF(OR($B3="",$B3=0),"",IF(AND($R3="FULL BOARD",$N3&lt;DATE(2022,11,13),$O3&gt;=DATE(2022,11,13)),"Yes",IF(AND($R3="HALF BOARD",$S3="Breakfast and lunch",$N3&lt;DATE(2022,11,13),$O3&gt;=DATE(2022,11,13)),"Yes","No")))</f>
        <v/>
      </c>
      <c r="AY3" t="str">
        <f t="shared" ref="AY3:AY51" si="10">IF(OR($B3="",$B3=0),"",IF(AND($R3="FULL BOARD",$N3&lt;=DATE(2022,11,13),$O3&gt;DATE(2022,11,13)),"Yes",IF(AND($R3="HALF BOARD",$S3="Breakfast and dinner",$N3&lt;=DATE(2022,11,13),$O3&gt;DATE(2022,11,13)),"Yes","No")))</f>
        <v/>
      </c>
    </row>
    <row r="4" spans="1:51">
      <c r="A4" t="str">
        <f>IF(E4="","",'1 - SUMMARY'!F$10)</f>
        <v/>
      </c>
      <c r="B4" t="str">
        <f t="shared" si="0"/>
        <v/>
      </c>
      <c r="C4" t="str">
        <f>IF(AMOUNT!D15="","",AMOUNT!D15)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s="8" t="str">
        <f>IF('2 - FORM GENERAL'!I15="","",'2 - FORM GENERAL'!I15)</f>
        <v/>
      </c>
      <c r="J4" t="str">
        <f>IF('2 - FORM GENERAL'!J15="","",'2 - FORM GENERAL'!J15)</f>
        <v/>
      </c>
      <c r="K4" t="str">
        <f>IF('2 - FORM GENERAL'!K15="","",'2 - FORM GENERAL'!K15)</f>
        <v/>
      </c>
      <c r="L4" t="str">
        <f>IF('2 - FORM GENERAL'!L15="","",'2 - FORM GENERAL'!L15)</f>
        <v/>
      </c>
      <c r="M4" s="8" t="str">
        <f>IF('2 - FORM GENERAL'!M15="","",'2 - FORM GENERAL'!M15)</f>
        <v/>
      </c>
      <c r="N4" s="8" t="str">
        <f>IF('2 - FORM GENERAL'!N15="","",'2 - FORM GENERAL'!N15)</f>
        <v/>
      </c>
      <c r="O4" s="8" t="str">
        <f>IF('2 - FORM GENERAL'!O15="","",'2 - FORM GENERAL'!O15)</f>
        <v/>
      </c>
      <c r="P4" t="str">
        <f>IF('2 - FORM GENERAL'!P15="","",'2 - FORM GENERAL'!P15)</f>
        <v/>
      </c>
      <c r="Q4" t="str">
        <f>IF('3 - FORM COMP'!I15="","",'3 - FORM COMP'!I15)</f>
        <v/>
      </c>
      <c r="R4" t="str">
        <f>IF('3 - FORM COMP'!J15="","",'3 - FORM COMP'!J15)</f>
        <v/>
      </c>
      <c r="S4" t="str">
        <f>IF('3 - FORM COMP'!K15="","",'3 - FORM COMP'!K15)</f>
        <v/>
      </c>
      <c r="T4" s="8" t="str">
        <f>IF('3 - FORM COMP'!L15="","",'3 - FORM COMP'!L15)</f>
        <v/>
      </c>
      <c r="U4" s="8" t="str">
        <f>IF('3 - FORM COMP'!M15="","",'3 - FORM COMP'!M15)</f>
        <v/>
      </c>
      <c r="V4" s="8" t="str">
        <f>IF('3 - FORM COMP'!N15="","",'3 - FORM COMP'!N15)</f>
        <v/>
      </c>
      <c r="W4" s="8" t="str">
        <f>IF('3 - FORM COMP'!O15="","",'3 - FORM COMP'!O15)</f>
        <v/>
      </c>
      <c r="X4" s="8" t="str">
        <f>IF('3 - FORM COMP'!P15="","",'3 - FORM COMP'!P15)</f>
        <v/>
      </c>
      <c r="Y4" t="str">
        <f>IF('3 - FORM COMP'!Q15="","",'3 - FORM COMP'!Q15)</f>
        <v/>
      </c>
      <c r="Z4" t="str">
        <f>IF('3 - FORM COMP'!R15="","",'3 - FORM COMP'!R15)</f>
        <v/>
      </c>
      <c r="AA4" t="str">
        <f>IF('3 - FORM COMP'!S15="","",'3 - FORM COMP'!S15)</f>
        <v/>
      </c>
      <c r="AB4" s="8" t="str">
        <f>IF('4 - TRANSPORT'!G15="","",'4 - TRANSPORT'!G15)</f>
        <v/>
      </c>
      <c r="AC4" t="str">
        <f>IF('4 - TRANSPORT'!H15="","",'4 - TRANSPORT'!H15)</f>
        <v/>
      </c>
      <c r="AD4" t="str">
        <f>IF('4 - TRANSPORT'!I15="","",'4 - TRANSPORT'!I15)</f>
        <v/>
      </c>
      <c r="AE4" s="28" t="str">
        <f>IF('4 - TRANSPORT'!J15="","",'4 - TRANSPORT'!J15)</f>
        <v/>
      </c>
      <c r="AF4" t="str">
        <f>IF('4 - TRANSPORT'!K15="","",'4 - TRANSPORT'!K15)</f>
        <v/>
      </c>
      <c r="AG4" t="str">
        <f>IF('4 - TRANSPORT'!L15="","",'4 - TRANSPORT'!L15)</f>
        <v/>
      </c>
      <c r="AH4" t="str">
        <f>IF('4 - TRANSPORT'!M15="","",'4 - TRANSPORT'!M15)</f>
        <v/>
      </c>
      <c r="AI4" s="8" t="str">
        <f>IF('4 - TRANSPORT'!N15="","",'4 - TRANSPORT'!N15)</f>
        <v/>
      </c>
      <c r="AJ4" t="str">
        <f>IF('4 - TRANSPORT'!O15="","",'4 - TRANSPORT'!O15)</f>
        <v/>
      </c>
      <c r="AK4" t="str">
        <f>IF('4 - TRANSPORT'!P15="","",'4 - TRANSPORT'!P15)</f>
        <v/>
      </c>
      <c r="AL4" s="28" t="str">
        <f>IF('4 - TRANSPORT'!Q15="","",'4 - TRANSPORT'!Q15)</f>
        <v/>
      </c>
      <c r="AM4" t="str">
        <f>IF('4 - TRANSPORT'!R15="","",'4 - TRANSPORT'!R15)</f>
        <v/>
      </c>
      <c r="AN4" t="str">
        <f>IF('4 - TRANSPORT'!S15="","",'4 - TRANSPORT'!S15)</f>
        <v/>
      </c>
      <c r="AO4" t="str">
        <f>IF('4 - TRANSPORT'!T15="","",'4 - TRANSPORT'!T15)</f>
        <v/>
      </c>
      <c r="AP4" t="str">
        <f t="shared" si="1"/>
        <v/>
      </c>
      <c r="AQ4" t="str">
        <f t="shared" si="2"/>
        <v/>
      </c>
      <c r="AR4" t="str">
        <f t="shared" si="3"/>
        <v/>
      </c>
      <c r="AS4" t="str">
        <f t="shared" si="4"/>
        <v/>
      </c>
      <c r="AT4" t="str">
        <f t="shared" si="5"/>
        <v/>
      </c>
      <c r="AU4" t="str">
        <f t="shared" si="6"/>
        <v/>
      </c>
      <c r="AV4" t="str">
        <f t="shared" si="7"/>
        <v/>
      </c>
      <c r="AW4" t="str">
        <f t="shared" si="8"/>
        <v/>
      </c>
      <c r="AX4" t="str">
        <f t="shared" si="9"/>
        <v/>
      </c>
      <c r="AY4" t="str">
        <f t="shared" si="10"/>
        <v/>
      </c>
    </row>
    <row r="5" spans="1:51">
      <c r="A5" t="str">
        <f>IF(E5="","",'1 - SUMMARY'!F$10)</f>
        <v/>
      </c>
      <c r="B5" t="str">
        <f t="shared" si="0"/>
        <v/>
      </c>
      <c r="C5" t="str">
        <f>IF(AMOUNT!D16="","",AMOUNT!D16)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s="8" t="str">
        <f>IF('2 - FORM GENERAL'!I16="","",'2 - FORM GENERAL'!I16)</f>
        <v/>
      </c>
      <c r="J5" t="str">
        <f>IF('2 - FORM GENERAL'!J16="","",'2 - FORM GENERAL'!J16)</f>
        <v/>
      </c>
      <c r="K5" t="str">
        <f>IF('2 - FORM GENERAL'!K16="","",'2 - FORM GENERAL'!K16)</f>
        <v/>
      </c>
      <c r="L5" t="str">
        <f>IF('2 - FORM GENERAL'!L16="","",'2 - FORM GENERAL'!L16)</f>
        <v/>
      </c>
      <c r="M5" s="8" t="str">
        <f>IF('2 - FORM GENERAL'!M16="","",'2 - FORM GENERAL'!M16)</f>
        <v/>
      </c>
      <c r="N5" s="8" t="str">
        <f>IF('2 - FORM GENERAL'!N16="","",'2 - FORM GENERAL'!N16)</f>
        <v/>
      </c>
      <c r="O5" s="8" t="str">
        <f>IF('2 - FORM GENERAL'!O16="","",'2 - FORM GENERAL'!O16)</f>
        <v/>
      </c>
      <c r="P5" t="str">
        <f>IF('2 - FORM GENERAL'!P16="","",'2 - FORM GENERAL'!P16)</f>
        <v/>
      </c>
      <c r="Q5" t="str">
        <f>IF('3 - FORM COMP'!I16="","",'3 - FORM COMP'!I16)</f>
        <v/>
      </c>
      <c r="R5" t="str">
        <f>IF('3 - FORM COMP'!J16="","",'3 - FORM COMP'!J16)</f>
        <v/>
      </c>
      <c r="S5" t="str">
        <f>IF('3 - FORM COMP'!K16="","",'3 - FORM COMP'!K16)</f>
        <v/>
      </c>
      <c r="T5" s="8" t="str">
        <f>IF('3 - FORM COMP'!L16="","",'3 - FORM COMP'!L16)</f>
        <v/>
      </c>
      <c r="U5" s="8" t="str">
        <f>IF('3 - FORM COMP'!M16="","",'3 - FORM COMP'!M16)</f>
        <v/>
      </c>
      <c r="V5" s="8" t="str">
        <f>IF('3 - FORM COMP'!N16="","",'3 - FORM COMP'!N16)</f>
        <v/>
      </c>
      <c r="W5" s="8" t="str">
        <f>IF('3 - FORM COMP'!O16="","",'3 - FORM COMP'!O16)</f>
        <v/>
      </c>
      <c r="X5" s="8" t="str">
        <f>IF('3 - FORM COMP'!P16="","",'3 - FORM COMP'!P16)</f>
        <v/>
      </c>
      <c r="Y5" t="str">
        <f>IF('3 - FORM COMP'!Q16="","",'3 - FORM COMP'!Q16)</f>
        <v/>
      </c>
      <c r="Z5" t="str">
        <f>IF('3 - FORM COMP'!R16="","",'3 - FORM COMP'!R16)</f>
        <v/>
      </c>
      <c r="AA5" t="str">
        <f>IF('3 - FORM COMP'!S16="","",'3 - FORM COMP'!S16)</f>
        <v/>
      </c>
      <c r="AB5" s="8" t="str">
        <f>IF('4 - TRANSPORT'!G16="","",'4 - TRANSPORT'!G16)</f>
        <v/>
      </c>
      <c r="AC5" t="str">
        <f>IF('4 - TRANSPORT'!H16="","",'4 - TRANSPORT'!H16)</f>
        <v/>
      </c>
      <c r="AD5" t="str">
        <f>IF('4 - TRANSPORT'!I16="","",'4 - TRANSPORT'!I16)</f>
        <v/>
      </c>
      <c r="AE5" s="28" t="str">
        <f>IF('4 - TRANSPORT'!J16="","",'4 - TRANSPORT'!J16)</f>
        <v/>
      </c>
      <c r="AF5" t="str">
        <f>IF('4 - TRANSPORT'!K16="","",'4 - TRANSPORT'!K16)</f>
        <v/>
      </c>
      <c r="AG5" t="str">
        <f>IF('4 - TRANSPORT'!L16="","",'4 - TRANSPORT'!L16)</f>
        <v/>
      </c>
      <c r="AH5" t="str">
        <f>IF('4 - TRANSPORT'!M16="","",'4 - TRANSPORT'!M16)</f>
        <v/>
      </c>
      <c r="AI5" s="8" t="str">
        <f>IF('4 - TRANSPORT'!N16="","",'4 - TRANSPORT'!N16)</f>
        <v/>
      </c>
      <c r="AJ5" t="str">
        <f>IF('4 - TRANSPORT'!O16="","",'4 - TRANSPORT'!O16)</f>
        <v/>
      </c>
      <c r="AK5" t="str">
        <f>IF('4 - TRANSPORT'!P16="","",'4 - TRANSPORT'!P16)</f>
        <v/>
      </c>
      <c r="AL5" s="28" t="str">
        <f>IF('4 - TRANSPORT'!Q16="","",'4 - TRANSPORT'!Q16)</f>
        <v/>
      </c>
      <c r="AM5" t="str">
        <f>IF('4 - TRANSPORT'!R16="","",'4 - TRANSPORT'!R16)</f>
        <v/>
      </c>
      <c r="AN5" t="str">
        <f>IF('4 - TRANSPORT'!S16="","",'4 - TRANSPORT'!S16)</f>
        <v/>
      </c>
      <c r="AO5" t="str">
        <f>IF('4 - TRANSPORT'!T16="","",'4 - TRANSPORT'!T16)</f>
        <v/>
      </c>
      <c r="AP5" t="str">
        <f t="shared" si="1"/>
        <v/>
      </c>
      <c r="AQ5" t="str">
        <f t="shared" si="2"/>
        <v/>
      </c>
      <c r="AR5" t="str">
        <f t="shared" si="3"/>
        <v/>
      </c>
      <c r="AS5" t="str">
        <f t="shared" si="4"/>
        <v/>
      </c>
      <c r="AT5" t="str">
        <f t="shared" si="5"/>
        <v/>
      </c>
      <c r="AU5" t="str">
        <f t="shared" si="6"/>
        <v/>
      </c>
      <c r="AV5" t="str">
        <f t="shared" si="7"/>
        <v/>
      </c>
      <c r="AW5" t="str">
        <f t="shared" si="8"/>
        <v/>
      </c>
      <c r="AX5" t="str">
        <f t="shared" si="9"/>
        <v/>
      </c>
      <c r="AY5" t="str">
        <f t="shared" si="10"/>
        <v/>
      </c>
    </row>
    <row r="6" spans="1:51">
      <c r="A6" t="str">
        <f>IF(E6="","",'1 - SUMMARY'!F$10)</f>
        <v/>
      </c>
      <c r="B6" t="str">
        <f t="shared" si="0"/>
        <v/>
      </c>
      <c r="C6" t="str">
        <f>IF(AMOUNT!D17="","",AMOUNT!D17)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s="8" t="str">
        <f>IF('2 - FORM GENERAL'!I17="","",'2 - FORM GENERAL'!I17)</f>
        <v/>
      </c>
      <c r="J6" t="str">
        <f>IF('2 - FORM GENERAL'!J17="","",'2 - FORM GENERAL'!J17)</f>
        <v/>
      </c>
      <c r="K6" t="str">
        <f>IF('2 - FORM GENERAL'!K17="","",'2 - FORM GENERAL'!K17)</f>
        <v/>
      </c>
      <c r="L6" t="str">
        <f>IF('2 - FORM GENERAL'!L17="","",'2 - FORM GENERAL'!L17)</f>
        <v/>
      </c>
      <c r="M6" s="8" t="str">
        <f>IF('2 - FORM GENERAL'!M17="","",'2 - FORM GENERAL'!M17)</f>
        <v/>
      </c>
      <c r="N6" s="8" t="str">
        <f>IF('2 - FORM GENERAL'!N17="","",'2 - FORM GENERAL'!N17)</f>
        <v/>
      </c>
      <c r="O6" s="8" t="str">
        <f>IF('2 - FORM GENERAL'!O17="","",'2 - FORM GENERAL'!O17)</f>
        <v/>
      </c>
      <c r="P6" t="str">
        <f>IF('2 - FORM GENERAL'!P17="","",'2 - FORM GENERAL'!P17)</f>
        <v/>
      </c>
      <c r="Q6" t="str">
        <f>IF('3 - FORM COMP'!I17="","",'3 - FORM COMP'!I17)</f>
        <v/>
      </c>
      <c r="R6" t="str">
        <f>IF('3 - FORM COMP'!J17="","",'3 - FORM COMP'!J17)</f>
        <v/>
      </c>
      <c r="S6" t="str">
        <f>IF('3 - FORM COMP'!K17="","",'3 - FORM COMP'!K17)</f>
        <v/>
      </c>
      <c r="T6" s="8" t="str">
        <f>IF('3 - FORM COMP'!L17="","",'3 - FORM COMP'!L17)</f>
        <v/>
      </c>
      <c r="U6" s="8" t="str">
        <f>IF('3 - FORM COMP'!M17="","",'3 - FORM COMP'!M17)</f>
        <v/>
      </c>
      <c r="V6" s="8" t="str">
        <f>IF('3 - FORM COMP'!N17="","",'3 - FORM COMP'!N17)</f>
        <v/>
      </c>
      <c r="W6" s="8" t="str">
        <f>IF('3 - FORM COMP'!O17="","",'3 - FORM COMP'!O17)</f>
        <v/>
      </c>
      <c r="X6" s="8" t="str">
        <f>IF('3 - FORM COMP'!P17="","",'3 - FORM COMP'!P17)</f>
        <v/>
      </c>
      <c r="Y6" t="str">
        <f>IF('3 - FORM COMP'!Q17="","",'3 - FORM COMP'!Q17)</f>
        <v/>
      </c>
      <c r="Z6" t="str">
        <f>IF('3 - FORM COMP'!R17="","",'3 - FORM COMP'!R17)</f>
        <v/>
      </c>
      <c r="AA6" t="str">
        <f>IF('3 - FORM COMP'!S17="","",'3 - FORM COMP'!S17)</f>
        <v/>
      </c>
      <c r="AB6" s="8" t="str">
        <f>IF('4 - TRANSPORT'!G17="","",'4 - TRANSPORT'!G17)</f>
        <v/>
      </c>
      <c r="AC6" t="str">
        <f>IF('4 - TRANSPORT'!H17="","",'4 - TRANSPORT'!H17)</f>
        <v/>
      </c>
      <c r="AD6" t="str">
        <f>IF('4 - TRANSPORT'!I17="","",'4 - TRANSPORT'!I17)</f>
        <v/>
      </c>
      <c r="AE6" s="28" t="str">
        <f>IF('4 - TRANSPORT'!J17="","",'4 - TRANSPORT'!J17)</f>
        <v/>
      </c>
      <c r="AF6" t="str">
        <f>IF('4 - TRANSPORT'!K17="","",'4 - TRANSPORT'!K17)</f>
        <v/>
      </c>
      <c r="AG6" t="str">
        <f>IF('4 - TRANSPORT'!L17="","",'4 - TRANSPORT'!L17)</f>
        <v/>
      </c>
      <c r="AH6" t="str">
        <f>IF('4 - TRANSPORT'!M17="","",'4 - TRANSPORT'!M17)</f>
        <v/>
      </c>
      <c r="AI6" s="8" t="str">
        <f>IF('4 - TRANSPORT'!N17="","",'4 - TRANSPORT'!N17)</f>
        <v/>
      </c>
      <c r="AJ6" t="str">
        <f>IF('4 - TRANSPORT'!O17="","",'4 - TRANSPORT'!O17)</f>
        <v/>
      </c>
      <c r="AK6" t="str">
        <f>IF('4 - TRANSPORT'!P17="","",'4 - TRANSPORT'!P17)</f>
        <v/>
      </c>
      <c r="AL6" s="28" t="str">
        <f>IF('4 - TRANSPORT'!Q17="","",'4 - TRANSPORT'!Q17)</f>
        <v/>
      </c>
      <c r="AM6" t="str">
        <f>IF('4 - TRANSPORT'!R17="","",'4 - TRANSPORT'!R17)</f>
        <v/>
      </c>
      <c r="AN6" t="str">
        <f>IF('4 - TRANSPORT'!S17="","",'4 - TRANSPORT'!S17)</f>
        <v/>
      </c>
      <c r="AO6" t="str">
        <f>IF('4 - TRANSPORT'!T17="","",'4 - TRANSPORT'!T17)</f>
        <v/>
      </c>
      <c r="AP6" t="str">
        <f t="shared" si="1"/>
        <v/>
      </c>
      <c r="AQ6" t="str">
        <f t="shared" si="2"/>
        <v/>
      </c>
      <c r="AR6" t="str">
        <f t="shared" si="3"/>
        <v/>
      </c>
      <c r="AS6" t="str">
        <f t="shared" si="4"/>
        <v/>
      </c>
      <c r="AT6" t="str">
        <f t="shared" si="5"/>
        <v/>
      </c>
      <c r="AU6" t="str">
        <f t="shared" si="6"/>
        <v/>
      </c>
      <c r="AV6" t="str">
        <f t="shared" si="7"/>
        <v/>
      </c>
      <c r="AW6" t="str">
        <f t="shared" si="8"/>
        <v/>
      </c>
      <c r="AX6" t="str">
        <f t="shared" si="9"/>
        <v/>
      </c>
      <c r="AY6" t="str">
        <f t="shared" si="10"/>
        <v/>
      </c>
    </row>
    <row r="7" spans="1:51">
      <c r="A7" t="str">
        <f>IF(E7="","",'1 - SUMMARY'!F$10)</f>
        <v/>
      </c>
      <c r="B7" t="str">
        <f t="shared" si="0"/>
        <v/>
      </c>
      <c r="C7" t="str">
        <f>IF(AMOUNT!D18="","",AMOUNT!D18)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s="8" t="str">
        <f>IF('2 - FORM GENERAL'!I18="","",'2 - FORM GENERAL'!I18)</f>
        <v/>
      </c>
      <c r="J7" t="str">
        <f>IF('2 - FORM GENERAL'!J18="","",'2 - FORM GENERAL'!J18)</f>
        <v/>
      </c>
      <c r="K7" t="str">
        <f>IF('2 - FORM GENERAL'!K18="","",'2 - FORM GENERAL'!K18)</f>
        <v/>
      </c>
      <c r="L7" t="str">
        <f>IF('2 - FORM GENERAL'!L18="","",'2 - FORM GENERAL'!L18)</f>
        <v/>
      </c>
      <c r="M7" s="8" t="str">
        <f>IF('2 - FORM GENERAL'!M18="","",'2 - FORM GENERAL'!M18)</f>
        <v/>
      </c>
      <c r="N7" s="8" t="str">
        <f>IF('2 - FORM GENERAL'!N18="","",'2 - FORM GENERAL'!N18)</f>
        <v/>
      </c>
      <c r="O7" s="8" t="str">
        <f>IF('2 - FORM GENERAL'!O18="","",'2 - FORM GENERAL'!O18)</f>
        <v/>
      </c>
      <c r="P7" t="str">
        <f>IF('2 - FORM GENERAL'!P18="","",'2 - FORM GENERAL'!P18)</f>
        <v/>
      </c>
      <c r="Q7" t="str">
        <f>IF('3 - FORM COMP'!I18="","",'3 - FORM COMP'!I18)</f>
        <v/>
      </c>
      <c r="R7" t="str">
        <f>IF('3 - FORM COMP'!J18="","",'3 - FORM COMP'!J18)</f>
        <v/>
      </c>
      <c r="S7" t="str">
        <f>IF('3 - FORM COMP'!K18="","",'3 - FORM COMP'!K18)</f>
        <v/>
      </c>
      <c r="T7" s="8" t="str">
        <f>IF('3 - FORM COMP'!L18="","",'3 - FORM COMP'!L18)</f>
        <v/>
      </c>
      <c r="U7" s="8" t="str">
        <f>IF('3 - FORM COMP'!M18="","",'3 - FORM COMP'!M18)</f>
        <v/>
      </c>
      <c r="V7" s="8" t="str">
        <f>IF('3 - FORM COMP'!N18="","",'3 - FORM COMP'!N18)</f>
        <v/>
      </c>
      <c r="W7" s="8" t="str">
        <f>IF('3 - FORM COMP'!O18="","",'3 - FORM COMP'!O18)</f>
        <v/>
      </c>
      <c r="X7" s="8" t="str">
        <f>IF('3 - FORM COMP'!P18="","",'3 - FORM COMP'!P18)</f>
        <v/>
      </c>
      <c r="Y7" t="str">
        <f>IF('3 - FORM COMP'!Q18="","",'3 - FORM COMP'!Q18)</f>
        <v/>
      </c>
      <c r="Z7" t="str">
        <f>IF('3 - FORM COMP'!R18="","",'3 - FORM COMP'!R18)</f>
        <v/>
      </c>
      <c r="AA7" t="str">
        <f>IF('3 - FORM COMP'!S18="","",'3 - FORM COMP'!S18)</f>
        <v/>
      </c>
      <c r="AB7" s="8" t="str">
        <f>IF('4 - TRANSPORT'!G18="","",'4 - TRANSPORT'!G18)</f>
        <v/>
      </c>
      <c r="AC7" t="str">
        <f>IF('4 - TRANSPORT'!H18="","",'4 - TRANSPORT'!H18)</f>
        <v/>
      </c>
      <c r="AD7" t="str">
        <f>IF('4 - TRANSPORT'!I18="","",'4 - TRANSPORT'!I18)</f>
        <v/>
      </c>
      <c r="AE7" s="28" t="str">
        <f>IF('4 - TRANSPORT'!J18="","",'4 - TRANSPORT'!J18)</f>
        <v/>
      </c>
      <c r="AF7" t="str">
        <f>IF('4 - TRANSPORT'!K18="","",'4 - TRANSPORT'!K18)</f>
        <v/>
      </c>
      <c r="AG7" t="str">
        <f>IF('4 - TRANSPORT'!L18="","",'4 - TRANSPORT'!L18)</f>
        <v/>
      </c>
      <c r="AH7" t="str">
        <f>IF('4 - TRANSPORT'!M18="","",'4 - TRANSPORT'!M18)</f>
        <v/>
      </c>
      <c r="AI7" s="8" t="str">
        <f>IF('4 - TRANSPORT'!N18="","",'4 - TRANSPORT'!N18)</f>
        <v/>
      </c>
      <c r="AJ7" t="str">
        <f>IF('4 - TRANSPORT'!O18="","",'4 - TRANSPORT'!O18)</f>
        <v/>
      </c>
      <c r="AK7" t="str">
        <f>IF('4 - TRANSPORT'!P18="","",'4 - TRANSPORT'!P18)</f>
        <v/>
      </c>
      <c r="AL7" s="28" t="str">
        <f>IF('4 - TRANSPORT'!Q18="","",'4 - TRANSPORT'!Q18)</f>
        <v/>
      </c>
      <c r="AM7" t="str">
        <f>IF('4 - TRANSPORT'!R18="","",'4 - TRANSPORT'!R18)</f>
        <v/>
      </c>
      <c r="AN7" t="str">
        <f>IF('4 - TRANSPORT'!S18="","",'4 - TRANSPORT'!S18)</f>
        <v/>
      </c>
      <c r="AO7" t="str">
        <f>IF('4 - TRANSPORT'!T18="","",'4 - TRANSPORT'!T18)</f>
        <v/>
      </c>
      <c r="AP7" t="str">
        <f t="shared" si="1"/>
        <v/>
      </c>
      <c r="AQ7" t="str">
        <f t="shared" si="2"/>
        <v/>
      </c>
      <c r="AR7" t="str">
        <f t="shared" si="3"/>
        <v/>
      </c>
      <c r="AS7" t="str">
        <f t="shared" si="4"/>
        <v/>
      </c>
      <c r="AT7" t="str">
        <f t="shared" si="5"/>
        <v/>
      </c>
      <c r="AU7" t="str">
        <f t="shared" si="6"/>
        <v/>
      </c>
      <c r="AV7" t="str">
        <f t="shared" si="7"/>
        <v/>
      </c>
      <c r="AW7" t="str">
        <f t="shared" si="8"/>
        <v/>
      </c>
      <c r="AX7" t="str">
        <f t="shared" si="9"/>
        <v/>
      </c>
      <c r="AY7" t="str">
        <f t="shared" si="10"/>
        <v/>
      </c>
    </row>
    <row r="8" spans="1:51">
      <c r="A8" t="str">
        <f>IF(E8="","",'1 - SUMMARY'!F$10)</f>
        <v/>
      </c>
      <c r="B8" t="str">
        <f t="shared" si="0"/>
        <v/>
      </c>
      <c r="C8" t="str">
        <f>IF(AMOUNT!D19="","",AMOUNT!D19)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s="8" t="str">
        <f>IF('2 - FORM GENERAL'!I19="","",'2 - FORM GENERAL'!I19)</f>
        <v/>
      </c>
      <c r="J8" t="str">
        <f>IF('2 - FORM GENERAL'!J19="","",'2 - FORM GENERAL'!J19)</f>
        <v/>
      </c>
      <c r="K8" t="str">
        <f>IF('2 - FORM GENERAL'!K19="","",'2 - FORM GENERAL'!K19)</f>
        <v/>
      </c>
      <c r="L8" t="str">
        <f>IF('2 - FORM GENERAL'!L19="","",'2 - FORM GENERAL'!L19)</f>
        <v/>
      </c>
      <c r="M8" s="8" t="str">
        <f>IF('2 - FORM GENERAL'!M19="","",'2 - FORM GENERAL'!M19)</f>
        <v/>
      </c>
      <c r="N8" s="8" t="str">
        <f>IF('2 - FORM GENERAL'!N19="","",'2 - FORM GENERAL'!N19)</f>
        <v/>
      </c>
      <c r="O8" s="8" t="str">
        <f>IF('2 - FORM GENERAL'!O19="","",'2 - FORM GENERAL'!O19)</f>
        <v/>
      </c>
      <c r="P8" t="str">
        <f>IF('2 - FORM GENERAL'!P19="","",'2 - FORM GENERAL'!P19)</f>
        <v/>
      </c>
      <c r="Q8" t="str">
        <f>IF('3 - FORM COMP'!I19="","",'3 - FORM COMP'!I19)</f>
        <v/>
      </c>
      <c r="R8" t="str">
        <f>IF('3 - FORM COMP'!J19="","",'3 - FORM COMP'!J19)</f>
        <v/>
      </c>
      <c r="S8" t="str">
        <f>IF('3 - FORM COMP'!K19="","",'3 - FORM COMP'!K19)</f>
        <v/>
      </c>
      <c r="T8" s="8" t="str">
        <f>IF('3 - FORM COMP'!L19="","",'3 - FORM COMP'!L19)</f>
        <v/>
      </c>
      <c r="U8" s="8" t="str">
        <f>IF('3 - FORM COMP'!M19="","",'3 - FORM COMP'!M19)</f>
        <v/>
      </c>
      <c r="V8" s="8" t="str">
        <f>IF('3 - FORM COMP'!N19="","",'3 - FORM COMP'!N19)</f>
        <v/>
      </c>
      <c r="W8" s="8" t="str">
        <f>IF('3 - FORM COMP'!O19="","",'3 - FORM COMP'!O19)</f>
        <v/>
      </c>
      <c r="X8" s="8" t="str">
        <f>IF('3 - FORM COMP'!P19="","",'3 - FORM COMP'!P19)</f>
        <v/>
      </c>
      <c r="Y8" t="str">
        <f>IF('3 - FORM COMP'!Q19="","",'3 - FORM COMP'!Q19)</f>
        <v/>
      </c>
      <c r="Z8" t="str">
        <f>IF('3 - FORM COMP'!R19="","",'3 - FORM COMP'!R19)</f>
        <v/>
      </c>
      <c r="AA8" t="str">
        <f>IF('3 - FORM COMP'!S19="","",'3 - FORM COMP'!S19)</f>
        <v/>
      </c>
      <c r="AB8" s="8" t="str">
        <f>IF('4 - TRANSPORT'!G19="","",'4 - TRANSPORT'!G19)</f>
        <v/>
      </c>
      <c r="AC8" t="str">
        <f>IF('4 - TRANSPORT'!H19="","",'4 - TRANSPORT'!H19)</f>
        <v/>
      </c>
      <c r="AD8" t="str">
        <f>IF('4 - TRANSPORT'!I19="","",'4 - TRANSPORT'!I19)</f>
        <v/>
      </c>
      <c r="AE8" s="28" t="str">
        <f>IF('4 - TRANSPORT'!J19="","",'4 - TRANSPORT'!J19)</f>
        <v/>
      </c>
      <c r="AF8" t="str">
        <f>IF('4 - TRANSPORT'!K19="","",'4 - TRANSPORT'!K19)</f>
        <v/>
      </c>
      <c r="AG8" t="str">
        <f>IF('4 - TRANSPORT'!L19="","",'4 - TRANSPORT'!L19)</f>
        <v/>
      </c>
      <c r="AH8" t="str">
        <f>IF('4 - TRANSPORT'!M19="","",'4 - TRANSPORT'!M19)</f>
        <v/>
      </c>
      <c r="AI8" s="8" t="str">
        <f>IF('4 - TRANSPORT'!N19="","",'4 - TRANSPORT'!N19)</f>
        <v/>
      </c>
      <c r="AJ8" t="str">
        <f>IF('4 - TRANSPORT'!O19="","",'4 - TRANSPORT'!O19)</f>
        <v/>
      </c>
      <c r="AK8" t="str">
        <f>IF('4 - TRANSPORT'!P19="","",'4 - TRANSPORT'!P19)</f>
        <v/>
      </c>
      <c r="AL8" s="28" t="str">
        <f>IF('4 - TRANSPORT'!Q19="","",'4 - TRANSPORT'!Q19)</f>
        <v/>
      </c>
      <c r="AM8" t="str">
        <f>IF('4 - TRANSPORT'!R19="","",'4 - TRANSPORT'!R19)</f>
        <v/>
      </c>
      <c r="AN8" t="str">
        <f>IF('4 - TRANSPORT'!S19="","",'4 - TRANSPORT'!S19)</f>
        <v/>
      </c>
      <c r="AO8" t="str">
        <f>IF('4 - TRANSPORT'!T19="","",'4 - TRANSPORT'!T19)</f>
        <v/>
      </c>
      <c r="AP8" t="str">
        <f t="shared" si="1"/>
        <v/>
      </c>
      <c r="AQ8" t="str">
        <f t="shared" si="2"/>
        <v/>
      </c>
      <c r="AR8" t="str">
        <f t="shared" si="3"/>
        <v/>
      </c>
      <c r="AS8" t="str">
        <f t="shared" si="4"/>
        <v/>
      </c>
      <c r="AT8" t="str">
        <f t="shared" si="5"/>
        <v/>
      </c>
      <c r="AU8" t="str">
        <f t="shared" si="6"/>
        <v/>
      </c>
      <c r="AV8" t="str">
        <f t="shared" si="7"/>
        <v/>
      </c>
      <c r="AW8" t="str">
        <f t="shared" si="8"/>
        <v/>
      </c>
      <c r="AX8" t="str">
        <f t="shared" si="9"/>
        <v/>
      </c>
      <c r="AY8" t="str">
        <f t="shared" si="10"/>
        <v/>
      </c>
    </row>
    <row r="9" spans="1:51">
      <c r="A9" t="str">
        <f>IF(E9="","",'1 - SUMMARY'!F$10)</f>
        <v/>
      </c>
      <c r="B9" t="str">
        <f t="shared" si="0"/>
        <v/>
      </c>
      <c r="C9" t="str">
        <f>IF(AMOUNT!D20="","",AMOUNT!D20)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s="8" t="str">
        <f>IF('2 - FORM GENERAL'!I20="","",'2 - FORM GENERAL'!I20)</f>
        <v/>
      </c>
      <c r="J9" t="str">
        <f>IF('2 - FORM GENERAL'!J20="","",'2 - FORM GENERAL'!J20)</f>
        <v/>
      </c>
      <c r="K9" t="str">
        <f>IF('2 - FORM GENERAL'!K20="","",'2 - FORM GENERAL'!K20)</f>
        <v/>
      </c>
      <c r="L9" t="str">
        <f>IF('2 - FORM GENERAL'!L20="","",'2 - FORM GENERAL'!L20)</f>
        <v/>
      </c>
      <c r="M9" s="8" t="str">
        <f>IF('2 - FORM GENERAL'!M20="","",'2 - FORM GENERAL'!M20)</f>
        <v/>
      </c>
      <c r="N9" s="8" t="str">
        <f>IF('2 - FORM GENERAL'!N20="","",'2 - FORM GENERAL'!N20)</f>
        <v/>
      </c>
      <c r="O9" s="8" t="str">
        <f>IF('2 - FORM GENERAL'!O20="","",'2 - FORM GENERAL'!O20)</f>
        <v/>
      </c>
      <c r="P9" t="str">
        <f>IF('2 - FORM GENERAL'!P20="","",'2 - FORM GENERAL'!P20)</f>
        <v/>
      </c>
      <c r="Q9" t="str">
        <f>IF('3 - FORM COMP'!I20="","",'3 - FORM COMP'!I20)</f>
        <v/>
      </c>
      <c r="R9" t="str">
        <f>IF('3 - FORM COMP'!J20="","",'3 - FORM COMP'!J20)</f>
        <v/>
      </c>
      <c r="S9" t="str">
        <f>IF('3 - FORM COMP'!K20="","",'3 - FORM COMP'!K20)</f>
        <v/>
      </c>
      <c r="T9" s="8" t="str">
        <f>IF('3 - FORM COMP'!L20="","",'3 - FORM COMP'!L20)</f>
        <v/>
      </c>
      <c r="U9" s="8" t="str">
        <f>IF('3 - FORM COMP'!M20="","",'3 - FORM COMP'!M20)</f>
        <v/>
      </c>
      <c r="V9" s="8" t="str">
        <f>IF('3 - FORM COMP'!N20="","",'3 - FORM COMP'!N20)</f>
        <v/>
      </c>
      <c r="W9" s="8" t="str">
        <f>IF('3 - FORM COMP'!O20="","",'3 - FORM COMP'!O20)</f>
        <v/>
      </c>
      <c r="X9" s="8" t="str">
        <f>IF('3 - FORM COMP'!P20="","",'3 - FORM COMP'!P20)</f>
        <v/>
      </c>
      <c r="Y9" t="str">
        <f>IF('3 - FORM COMP'!Q20="","",'3 - FORM COMP'!Q20)</f>
        <v/>
      </c>
      <c r="Z9" t="str">
        <f>IF('3 - FORM COMP'!R20="","",'3 - FORM COMP'!R20)</f>
        <v/>
      </c>
      <c r="AA9" t="str">
        <f>IF('3 - FORM COMP'!S20="","",'3 - FORM COMP'!S20)</f>
        <v/>
      </c>
      <c r="AB9" s="8" t="str">
        <f>IF('4 - TRANSPORT'!G20="","",'4 - TRANSPORT'!G20)</f>
        <v/>
      </c>
      <c r="AC9" t="str">
        <f>IF('4 - TRANSPORT'!H20="","",'4 - TRANSPORT'!H20)</f>
        <v/>
      </c>
      <c r="AD9" t="str">
        <f>IF('4 - TRANSPORT'!I20="","",'4 - TRANSPORT'!I20)</f>
        <v/>
      </c>
      <c r="AE9" s="28" t="str">
        <f>IF('4 - TRANSPORT'!J20="","",'4 - TRANSPORT'!J20)</f>
        <v/>
      </c>
      <c r="AF9" t="str">
        <f>IF('4 - TRANSPORT'!K20="","",'4 - TRANSPORT'!K20)</f>
        <v/>
      </c>
      <c r="AG9" t="str">
        <f>IF('4 - TRANSPORT'!L20="","",'4 - TRANSPORT'!L20)</f>
        <v/>
      </c>
      <c r="AH9" t="str">
        <f>IF('4 - TRANSPORT'!M20="","",'4 - TRANSPORT'!M20)</f>
        <v/>
      </c>
      <c r="AI9" s="8" t="str">
        <f>IF('4 - TRANSPORT'!N20="","",'4 - TRANSPORT'!N20)</f>
        <v/>
      </c>
      <c r="AJ9" t="str">
        <f>IF('4 - TRANSPORT'!O20="","",'4 - TRANSPORT'!O20)</f>
        <v/>
      </c>
      <c r="AK9" t="str">
        <f>IF('4 - TRANSPORT'!P20="","",'4 - TRANSPORT'!P20)</f>
        <v/>
      </c>
      <c r="AL9" s="28" t="str">
        <f>IF('4 - TRANSPORT'!Q20="","",'4 - TRANSPORT'!Q20)</f>
        <v/>
      </c>
      <c r="AM9" t="str">
        <f>IF('4 - TRANSPORT'!R20="","",'4 - TRANSPORT'!R20)</f>
        <v/>
      </c>
      <c r="AN9" t="str">
        <f>IF('4 - TRANSPORT'!S20="","",'4 - TRANSPORT'!S20)</f>
        <v/>
      </c>
      <c r="AO9" t="str">
        <f>IF('4 - TRANSPORT'!T20="","",'4 - TRANSPORT'!T20)</f>
        <v/>
      </c>
      <c r="AP9" t="str">
        <f t="shared" si="1"/>
        <v/>
      </c>
      <c r="AQ9" t="str">
        <f t="shared" si="2"/>
        <v/>
      </c>
      <c r="AR9" t="str">
        <f t="shared" si="3"/>
        <v/>
      </c>
      <c r="AS9" t="str">
        <f t="shared" si="4"/>
        <v/>
      </c>
      <c r="AT9" t="str">
        <f t="shared" si="5"/>
        <v/>
      </c>
      <c r="AU9" t="str">
        <f t="shared" si="6"/>
        <v/>
      </c>
      <c r="AV9" t="str">
        <f t="shared" si="7"/>
        <v/>
      </c>
      <c r="AW9" t="str">
        <f t="shared" si="8"/>
        <v/>
      </c>
      <c r="AX9" t="str">
        <f t="shared" si="9"/>
        <v/>
      </c>
      <c r="AY9" t="str">
        <f t="shared" si="10"/>
        <v/>
      </c>
    </row>
    <row r="10" spans="1:51">
      <c r="A10" t="str">
        <f>IF(E10="","",'1 - SUMMARY'!F$10)</f>
        <v/>
      </c>
      <c r="B10" t="str">
        <f t="shared" si="0"/>
        <v/>
      </c>
      <c r="C10" t="str">
        <f>IF(AMOUNT!D21="","",AMOUNT!D21)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s="8" t="str">
        <f>IF('2 - FORM GENERAL'!I21="","",'2 - FORM GENERAL'!I21)</f>
        <v/>
      </c>
      <c r="J10" t="str">
        <f>IF('2 - FORM GENERAL'!J21="","",'2 - FORM GENERAL'!J21)</f>
        <v/>
      </c>
      <c r="K10" t="str">
        <f>IF('2 - FORM GENERAL'!K21="","",'2 - FORM GENERAL'!K21)</f>
        <v/>
      </c>
      <c r="L10" t="str">
        <f>IF('2 - FORM GENERAL'!L21="","",'2 - FORM GENERAL'!L21)</f>
        <v/>
      </c>
      <c r="M10" s="8" t="str">
        <f>IF('2 - FORM GENERAL'!M21="","",'2 - FORM GENERAL'!M21)</f>
        <v/>
      </c>
      <c r="N10" s="8" t="str">
        <f>IF('2 - FORM GENERAL'!N21="","",'2 - FORM GENERAL'!N21)</f>
        <v/>
      </c>
      <c r="O10" s="8" t="str">
        <f>IF('2 - FORM GENERAL'!O21="","",'2 - FORM GENERAL'!O21)</f>
        <v/>
      </c>
      <c r="P10" t="str">
        <f>IF('2 - FORM GENERAL'!P21="","",'2 - FORM GENERAL'!P21)</f>
        <v/>
      </c>
      <c r="Q10" t="str">
        <f>IF('3 - FORM COMP'!I21="","",'3 - FORM COMP'!I21)</f>
        <v/>
      </c>
      <c r="R10" t="str">
        <f>IF('3 - FORM COMP'!J21="","",'3 - FORM COMP'!J21)</f>
        <v/>
      </c>
      <c r="S10" t="str">
        <f>IF('3 - FORM COMP'!K21="","",'3 - FORM COMP'!K21)</f>
        <v/>
      </c>
      <c r="T10" s="8" t="str">
        <f>IF('3 - FORM COMP'!L21="","",'3 - FORM COMP'!L21)</f>
        <v/>
      </c>
      <c r="U10" s="8" t="str">
        <f>IF('3 - FORM COMP'!M21="","",'3 - FORM COMP'!M21)</f>
        <v/>
      </c>
      <c r="V10" s="8" t="str">
        <f>IF('3 - FORM COMP'!N21="","",'3 - FORM COMP'!N21)</f>
        <v/>
      </c>
      <c r="W10" s="8" t="str">
        <f>IF('3 - FORM COMP'!O21="","",'3 - FORM COMP'!O21)</f>
        <v/>
      </c>
      <c r="X10" s="8" t="str">
        <f>IF('3 - FORM COMP'!P21="","",'3 - FORM COMP'!P21)</f>
        <v/>
      </c>
      <c r="Y10" t="str">
        <f>IF('3 - FORM COMP'!Q21="","",'3 - FORM COMP'!Q21)</f>
        <v/>
      </c>
      <c r="Z10" t="str">
        <f>IF('3 - FORM COMP'!R21="","",'3 - FORM COMP'!R21)</f>
        <v/>
      </c>
      <c r="AA10" t="str">
        <f>IF('3 - FORM COMP'!S21="","",'3 - FORM COMP'!S21)</f>
        <v/>
      </c>
      <c r="AB10" s="8" t="str">
        <f>IF('4 - TRANSPORT'!G21="","",'4 - TRANSPORT'!G21)</f>
        <v/>
      </c>
      <c r="AC10" t="str">
        <f>IF('4 - TRANSPORT'!H21="","",'4 - TRANSPORT'!H21)</f>
        <v/>
      </c>
      <c r="AD10" t="str">
        <f>IF('4 - TRANSPORT'!I21="","",'4 - TRANSPORT'!I21)</f>
        <v/>
      </c>
      <c r="AE10" s="28" t="str">
        <f>IF('4 - TRANSPORT'!J21="","",'4 - TRANSPORT'!J21)</f>
        <v/>
      </c>
      <c r="AF10" t="str">
        <f>IF('4 - TRANSPORT'!K21="","",'4 - TRANSPORT'!K21)</f>
        <v/>
      </c>
      <c r="AG10" t="str">
        <f>IF('4 - TRANSPORT'!L21="","",'4 - TRANSPORT'!L21)</f>
        <v/>
      </c>
      <c r="AH10" t="str">
        <f>IF('4 - TRANSPORT'!M21="","",'4 - TRANSPORT'!M21)</f>
        <v/>
      </c>
      <c r="AI10" s="8" t="str">
        <f>IF('4 - TRANSPORT'!N21="","",'4 - TRANSPORT'!N21)</f>
        <v/>
      </c>
      <c r="AJ10" t="str">
        <f>IF('4 - TRANSPORT'!O21="","",'4 - TRANSPORT'!O21)</f>
        <v/>
      </c>
      <c r="AK10" t="str">
        <f>IF('4 - TRANSPORT'!P21="","",'4 - TRANSPORT'!P21)</f>
        <v/>
      </c>
      <c r="AL10" s="28" t="str">
        <f>IF('4 - TRANSPORT'!Q21="","",'4 - TRANSPORT'!Q21)</f>
        <v/>
      </c>
      <c r="AM10" t="str">
        <f>IF('4 - TRANSPORT'!R21="","",'4 - TRANSPORT'!R21)</f>
        <v/>
      </c>
      <c r="AN10" t="str">
        <f>IF('4 - TRANSPORT'!S21="","",'4 - TRANSPORT'!S21)</f>
        <v/>
      </c>
      <c r="AO10" t="str">
        <f>IF('4 - TRANSPORT'!T21="","",'4 - TRANSPORT'!T21)</f>
        <v/>
      </c>
      <c r="AP10" t="str">
        <f t="shared" si="1"/>
        <v/>
      </c>
      <c r="AQ10" t="str">
        <f t="shared" si="2"/>
        <v/>
      </c>
      <c r="AR10" t="str">
        <f t="shared" si="3"/>
        <v/>
      </c>
      <c r="AS10" t="str">
        <f t="shared" si="4"/>
        <v/>
      </c>
      <c r="AT10" t="str">
        <f t="shared" si="5"/>
        <v/>
      </c>
      <c r="AU10" t="str">
        <f t="shared" si="6"/>
        <v/>
      </c>
      <c r="AV10" t="str">
        <f t="shared" si="7"/>
        <v/>
      </c>
      <c r="AW10" t="str">
        <f t="shared" si="8"/>
        <v/>
      </c>
      <c r="AX10" t="str">
        <f t="shared" si="9"/>
        <v/>
      </c>
      <c r="AY10" t="str">
        <f t="shared" si="10"/>
        <v/>
      </c>
    </row>
    <row r="11" spans="1:51">
      <c r="A11" t="str">
        <f>IF(E11="","",'1 - SUMMARY'!F$10)</f>
        <v/>
      </c>
      <c r="B11" t="str">
        <f t="shared" si="0"/>
        <v/>
      </c>
      <c r="C11" t="str">
        <f>IF(AMOUNT!D22="","",AMOUNT!D22)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s="8" t="str">
        <f>IF('2 - FORM GENERAL'!I22="","",'2 - FORM GENERAL'!I22)</f>
        <v/>
      </c>
      <c r="J11" t="str">
        <f>IF('2 - FORM GENERAL'!J22="","",'2 - FORM GENERAL'!J22)</f>
        <v/>
      </c>
      <c r="K11" t="str">
        <f>IF('2 - FORM GENERAL'!K22="","",'2 - FORM GENERAL'!K22)</f>
        <v/>
      </c>
      <c r="L11" t="str">
        <f>IF('2 - FORM GENERAL'!L22="","",'2 - FORM GENERAL'!L22)</f>
        <v/>
      </c>
      <c r="M11" s="8" t="str">
        <f>IF('2 - FORM GENERAL'!M22="","",'2 - FORM GENERAL'!M22)</f>
        <v/>
      </c>
      <c r="N11" s="8" t="str">
        <f>IF('2 - FORM GENERAL'!N22="","",'2 - FORM GENERAL'!N22)</f>
        <v/>
      </c>
      <c r="O11" s="8" t="str">
        <f>IF('2 - FORM GENERAL'!O22="","",'2 - FORM GENERAL'!O22)</f>
        <v/>
      </c>
      <c r="P11" t="str">
        <f>IF('2 - FORM GENERAL'!P22="","",'2 - FORM GENERAL'!P22)</f>
        <v/>
      </c>
      <c r="Q11" t="str">
        <f>IF('3 - FORM COMP'!I22="","",'3 - FORM COMP'!I22)</f>
        <v/>
      </c>
      <c r="R11" t="str">
        <f>IF('3 - FORM COMP'!J22="","",'3 - FORM COMP'!J22)</f>
        <v/>
      </c>
      <c r="S11" t="str">
        <f>IF('3 - FORM COMP'!K22="","",'3 - FORM COMP'!K22)</f>
        <v/>
      </c>
      <c r="T11" s="8" t="str">
        <f>IF('3 - FORM COMP'!L22="","",'3 - FORM COMP'!L22)</f>
        <v/>
      </c>
      <c r="U11" s="8" t="str">
        <f>IF('3 - FORM COMP'!M22="","",'3 - FORM COMP'!M22)</f>
        <v/>
      </c>
      <c r="V11" s="8" t="str">
        <f>IF('3 - FORM COMP'!N22="","",'3 - FORM COMP'!N22)</f>
        <v/>
      </c>
      <c r="W11" s="8" t="str">
        <f>IF('3 - FORM COMP'!O22="","",'3 - FORM COMP'!O22)</f>
        <v/>
      </c>
      <c r="X11" s="8" t="str">
        <f>IF('3 - FORM COMP'!P22="","",'3 - FORM COMP'!P22)</f>
        <v/>
      </c>
      <c r="Y11" t="str">
        <f>IF('3 - FORM COMP'!Q22="","",'3 - FORM COMP'!Q22)</f>
        <v/>
      </c>
      <c r="Z11" t="str">
        <f>IF('3 - FORM COMP'!R22="","",'3 - FORM COMP'!R22)</f>
        <v/>
      </c>
      <c r="AA11" t="str">
        <f>IF('3 - FORM COMP'!S22="","",'3 - FORM COMP'!S22)</f>
        <v/>
      </c>
      <c r="AB11" s="8" t="str">
        <f>IF('4 - TRANSPORT'!G22="","",'4 - TRANSPORT'!G22)</f>
        <v/>
      </c>
      <c r="AC11" t="str">
        <f>IF('4 - TRANSPORT'!H22="","",'4 - TRANSPORT'!H22)</f>
        <v/>
      </c>
      <c r="AD11" t="str">
        <f>IF('4 - TRANSPORT'!I22="","",'4 - TRANSPORT'!I22)</f>
        <v/>
      </c>
      <c r="AE11" s="28" t="str">
        <f>IF('4 - TRANSPORT'!J22="","",'4 - TRANSPORT'!J22)</f>
        <v/>
      </c>
      <c r="AF11" t="str">
        <f>IF('4 - TRANSPORT'!K22="","",'4 - TRANSPORT'!K22)</f>
        <v/>
      </c>
      <c r="AG11" t="str">
        <f>IF('4 - TRANSPORT'!L22="","",'4 - TRANSPORT'!L22)</f>
        <v/>
      </c>
      <c r="AH11" t="str">
        <f>IF('4 - TRANSPORT'!M22="","",'4 - TRANSPORT'!M22)</f>
        <v/>
      </c>
      <c r="AI11" s="8" t="str">
        <f>IF('4 - TRANSPORT'!N22="","",'4 - TRANSPORT'!N22)</f>
        <v/>
      </c>
      <c r="AJ11" t="str">
        <f>IF('4 - TRANSPORT'!O22="","",'4 - TRANSPORT'!O22)</f>
        <v/>
      </c>
      <c r="AK11" t="str">
        <f>IF('4 - TRANSPORT'!P22="","",'4 - TRANSPORT'!P22)</f>
        <v/>
      </c>
      <c r="AL11" s="28" t="str">
        <f>IF('4 - TRANSPORT'!Q22="","",'4 - TRANSPORT'!Q22)</f>
        <v/>
      </c>
      <c r="AM11" t="str">
        <f>IF('4 - TRANSPORT'!R22="","",'4 - TRANSPORT'!R22)</f>
        <v/>
      </c>
      <c r="AN11" t="str">
        <f>IF('4 - TRANSPORT'!S22="","",'4 - TRANSPORT'!S22)</f>
        <v/>
      </c>
      <c r="AO11" t="str">
        <f>IF('4 - TRANSPORT'!T22="","",'4 - TRANSPORT'!T22)</f>
        <v/>
      </c>
      <c r="AP11" t="str">
        <f t="shared" si="1"/>
        <v/>
      </c>
      <c r="AQ11" t="str">
        <f t="shared" si="2"/>
        <v/>
      </c>
      <c r="AR11" t="str">
        <f t="shared" si="3"/>
        <v/>
      </c>
      <c r="AS11" t="str">
        <f t="shared" si="4"/>
        <v/>
      </c>
      <c r="AT11" t="str">
        <f t="shared" si="5"/>
        <v/>
      </c>
      <c r="AU11" t="str">
        <f t="shared" si="6"/>
        <v/>
      </c>
      <c r="AV11" t="str">
        <f t="shared" si="7"/>
        <v/>
      </c>
      <c r="AW11" t="str">
        <f t="shared" si="8"/>
        <v/>
      </c>
      <c r="AX11" t="str">
        <f t="shared" si="9"/>
        <v/>
      </c>
      <c r="AY11" t="str">
        <f t="shared" si="10"/>
        <v/>
      </c>
    </row>
    <row r="12" spans="1:51">
      <c r="A12" t="str">
        <f>IF(E12="","",'1 - SUMMARY'!F$10)</f>
        <v/>
      </c>
      <c r="B12" t="str">
        <f t="shared" si="0"/>
        <v/>
      </c>
      <c r="C12" t="str">
        <f>IF(AMOUNT!D23="","",AMOUNT!D23)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s="8" t="str">
        <f>IF('2 - FORM GENERAL'!I23="","",'2 - FORM GENERAL'!I23)</f>
        <v/>
      </c>
      <c r="J12" t="str">
        <f>IF('2 - FORM GENERAL'!J23="","",'2 - FORM GENERAL'!J23)</f>
        <v/>
      </c>
      <c r="K12" t="str">
        <f>IF('2 - FORM GENERAL'!K23="","",'2 - FORM GENERAL'!K23)</f>
        <v/>
      </c>
      <c r="L12" t="str">
        <f>IF('2 - FORM GENERAL'!L23="","",'2 - FORM GENERAL'!L23)</f>
        <v/>
      </c>
      <c r="M12" s="8" t="str">
        <f>IF('2 - FORM GENERAL'!M23="","",'2 - FORM GENERAL'!M23)</f>
        <v/>
      </c>
      <c r="N12" s="8" t="str">
        <f>IF('2 - FORM GENERAL'!N23="","",'2 - FORM GENERAL'!N23)</f>
        <v/>
      </c>
      <c r="O12" s="8" t="str">
        <f>IF('2 - FORM GENERAL'!O23="","",'2 - FORM GENERAL'!O23)</f>
        <v/>
      </c>
      <c r="P12" t="str">
        <f>IF('2 - FORM GENERAL'!P23="","",'2 - FORM GENERAL'!P23)</f>
        <v/>
      </c>
      <c r="Q12" t="str">
        <f>IF('3 - FORM COMP'!I23="","",'3 - FORM COMP'!I23)</f>
        <v/>
      </c>
      <c r="R12" t="str">
        <f>IF('3 - FORM COMP'!J23="","",'3 - FORM COMP'!J23)</f>
        <v/>
      </c>
      <c r="S12" t="str">
        <f>IF('3 - FORM COMP'!K23="","",'3 - FORM COMP'!K23)</f>
        <v/>
      </c>
      <c r="T12" s="8" t="str">
        <f>IF('3 - FORM COMP'!L23="","",'3 - FORM COMP'!L23)</f>
        <v/>
      </c>
      <c r="U12" s="8" t="str">
        <f>IF('3 - FORM COMP'!M23="","",'3 - FORM COMP'!M23)</f>
        <v/>
      </c>
      <c r="V12" s="8" t="str">
        <f>IF('3 - FORM COMP'!N23="","",'3 - FORM COMP'!N23)</f>
        <v/>
      </c>
      <c r="W12" s="8" t="str">
        <f>IF('3 - FORM COMP'!O23="","",'3 - FORM COMP'!O23)</f>
        <v/>
      </c>
      <c r="X12" s="8" t="str">
        <f>IF('3 - FORM COMP'!P23="","",'3 - FORM COMP'!P23)</f>
        <v/>
      </c>
      <c r="Y12" t="str">
        <f>IF('3 - FORM COMP'!Q23="","",'3 - FORM COMP'!Q23)</f>
        <v/>
      </c>
      <c r="Z12" t="str">
        <f>IF('3 - FORM COMP'!R23="","",'3 - FORM COMP'!R23)</f>
        <v/>
      </c>
      <c r="AA12" t="str">
        <f>IF('3 - FORM COMP'!S23="","",'3 - FORM COMP'!S23)</f>
        <v/>
      </c>
      <c r="AB12" s="8" t="str">
        <f>IF('4 - TRANSPORT'!G23="","",'4 - TRANSPORT'!G23)</f>
        <v/>
      </c>
      <c r="AC12" t="str">
        <f>IF('4 - TRANSPORT'!H23="","",'4 - TRANSPORT'!H23)</f>
        <v/>
      </c>
      <c r="AD12" t="str">
        <f>IF('4 - TRANSPORT'!I23="","",'4 - TRANSPORT'!I23)</f>
        <v/>
      </c>
      <c r="AE12" s="28" t="str">
        <f>IF('4 - TRANSPORT'!J23="","",'4 - TRANSPORT'!J23)</f>
        <v/>
      </c>
      <c r="AF12" t="str">
        <f>IF('4 - TRANSPORT'!K23="","",'4 - TRANSPORT'!K23)</f>
        <v/>
      </c>
      <c r="AG12" t="str">
        <f>IF('4 - TRANSPORT'!L23="","",'4 - TRANSPORT'!L23)</f>
        <v/>
      </c>
      <c r="AH12" t="str">
        <f>IF('4 - TRANSPORT'!M23="","",'4 - TRANSPORT'!M23)</f>
        <v/>
      </c>
      <c r="AI12" s="8" t="str">
        <f>IF('4 - TRANSPORT'!N23="","",'4 - TRANSPORT'!N23)</f>
        <v/>
      </c>
      <c r="AJ12" t="str">
        <f>IF('4 - TRANSPORT'!O23="","",'4 - TRANSPORT'!O23)</f>
        <v/>
      </c>
      <c r="AK12" t="str">
        <f>IF('4 - TRANSPORT'!P23="","",'4 - TRANSPORT'!P23)</f>
        <v/>
      </c>
      <c r="AL12" s="28" t="str">
        <f>IF('4 - TRANSPORT'!Q23="","",'4 - TRANSPORT'!Q23)</f>
        <v/>
      </c>
      <c r="AM12" t="str">
        <f>IF('4 - TRANSPORT'!R23="","",'4 - TRANSPORT'!R23)</f>
        <v/>
      </c>
      <c r="AN12" t="str">
        <f>IF('4 - TRANSPORT'!S23="","",'4 - TRANSPORT'!S23)</f>
        <v/>
      </c>
      <c r="AO12" t="str">
        <f>IF('4 - TRANSPORT'!T23="","",'4 - TRANSPORT'!T23)</f>
        <v/>
      </c>
      <c r="AP12" t="str">
        <f t="shared" si="1"/>
        <v/>
      </c>
      <c r="AQ12" t="str">
        <f t="shared" si="2"/>
        <v/>
      </c>
      <c r="AR12" t="str">
        <f t="shared" si="3"/>
        <v/>
      </c>
      <c r="AS12" t="str">
        <f t="shared" si="4"/>
        <v/>
      </c>
      <c r="AT12" t="str">
        <f t="shared" si="5"/>
        <v/>
      </c>
      <c r="AU12" t="str">
        <f t="shared" si="6"/>
        <v/>
      </c>
      <c r="AV12" t="str">
        <f t="shared" si="7"/>
        <v/>
      </c>
      <c r="AW12" t="str">
        <f t="shared" si="8"/>
        <v/>
      </c>
      <c r="AX12" t="str">
        <f t="shared" si="9"/>
        <v/>
      </c>
      <c r="AY12" t="str">
        <f t="shared" si="10"/>
        <v/>
      </c>
    </row>
    <row r="13" spans="1:51">
      <c r="A13" t="str">
        <f>IF(E13="","",'1 - SUMMARY'!F$10)</f>
        <v/>
      </c>
      <c r="B13" t="str">
        <f t="shared" si="0"/>
        <v/>
      </c>
      <c r="C13" t="str">
        <f>IF(AMOUNT!D24="","",AMOUNT!D24)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s="8" t="str">
        <f>IF('2 - FORM GENERAL'!I24="","",'2 - FORM GENERAL'!I24)</f>
        <v/>
      </c>
      <c r="J13" t="str">
        <f>IF('2 - FORM GENERAL'!J24="","",'2 - FORM GENERAL'!J24)</f>
        <v/>
      </c>
      <c r="K13" t="str">
        <f>IF('2 - FORM GENERAL'!K24="","",'2 - FORM GENERAL'!K24)</f>
        <v/>
      </c>
      <c r="L13" t="str">
        <f>IF('2 - FORM GENERAL'!L24="","",'2 - FORM GENERAL'!L24)</f>
        <v/>
      </c>
      <c r="M13" s="8" t="str">
        <f>IF('2 - FORM GENERAL'!M24="","",'2 - FORM GENERAL'!M24)</f>
        <v/>
      </c>
      <c r="N13" s="8" t="str">
        <f>IF('2 - FORM GENERAL'!N24="","",'2 - FORM GENERAL'!N24)</f>
        <v/>
      </c>
      <c r="O13" s="8" t="str">
        <f>IF('2 - FORM GENERAL'!O24="","",'2 - FORM GENERAL'!O24)</f>
        <v/>
      </c>
      <c r="P13" t="str">
        <f>IF('2 - FORM GENERAL'!P24="","",'2 - FORM GENERAL'!P24)</f>
        <v/>
      </c>
      <c r="Q13" t="str">
        <f>IF('3 - FORM COMP'!I24="","",'3 - FORM COMP'!I24)</f>
        <v/>
      </c>
      <c r="R13" t="str">
        <f>IF('3 - FORM COMP'!J24="","",'3 - FORM COMP'!J24)</f>
        <v/>
      </c>
      <c r="S13" t="str">
        <f>IF('3 - FORM COMP'!K24="","",'3 - FORM COMP'!K24)</f>
        <v/>
      </c>
      <c r="T13" s="8" t="str">
        <f>IF('3 - FORM COMP'!L24="","",'3 - FORM COMP'!L24)</f>
        <v/>
      </c>
      <c r="U13" s="8" t="str">
        <f>IF('3 - FORM COMP'!M24="","",'3 - FORM COMP'!M24)</f>
        <v/>
      </c>
      <c r="V13" s="8" t="str">
        <f>IF('3 - FORM COMP'!N24="","",'3 - FORM COMP'!N24)</f>
        <v/>
      </c>
      <c r="W13" s="8" t="str">
        <f>IF('3 - FORM COMP'!O24="","",'3 - FORM COMP'!O24)</f>
        <v/>
      </c>
      <c r="X13" s="8" t="str">
        <f>IF('3 - FORM COMP'!P24="","",'3 - FORM COMP'!P24)</f>
        <v/>
      </c>
      <c r="Y13" t="str">
        <f>IF('3 - FORM COMP'!Q24="","",'3 - FORM COMP'!Q24)</f>
        <v/>
      </c>
      <c r="Z13" t="str">
        <f>IF('3 - FORM COMP'!R24="","",'3 - FORM COMP'!R24)</f>
        <v/>
      </c>
      <c r="AA13" t="str">
        <f>IF('3 - FORM COMP'!S24="","",'3 - FORM COMP'!S24)</f>
        <v/>
      </c>
      <c r="AB13" s="8" t="str">
        <f>IF('4 - TRANSPORT'!G24="","",'4 - TRANSPORT'!G24)</f>
        <v/>
      </c>
      <c r="AC13" t="str">
        <f>IF('4 - TRANSPORT'!H24="","",'4 - TRANSPORT'!H24)</f>
        <v/>
      </c>
      <c r="AD13" t="str">
        <f>IF('4 - TRANSPORT'!I24="","",'4 - TRANSPORT'!I24)</f>
        <v/>
      </c>
      <c r="AE13" s="28" t="str">
        <f>IF('4 - TRANSPORT'!J24="","",'4 - TRANSPORT'!J24)</f>
        <v/>
      </c>
      <c r="AF13" t="str">
        <f>IF('4 - TRANSPORT'!K24="","",'4 - TRANSPORT'!K24)</f>
        <v/>
      </c>
      <c r="AG13" t="str">
        <f>IF('4 - TRANSPORT'!L24="","",'4 - TRANSPORT'!L24)</f>
        <v/>
      </c>
      <c r="AH13" t="str">
        <f>IF('4 - TRANSPORT'!M24="","",'4 - TRANSPORT'!M24)</f>
        <v/>
      </c>
      <c r="AI13" s="8" t="str">
        <f>IF('4 - TRANSPORT'!N24="","",'4 - TRANSPORT'!N24)</f>
        <v/>
      </c>
      <c r="AJ13" t="str">
        <f>IF('4 - TRANSPORT'!O24="","",'4 - TRANSPORT'!O24)</f>
        <v/>
      </c>
      <c r="AK13" t="str">
        <f>IF('4 - TRANSPORT'!P24="","",'4 - TRANSPORT'!P24)</f>
        <v/>
      </c>
      <c r="AL13" s="28" t="str">
        <f>IF('4 - TRANSPORT'!Q24="","",'4 - TRANSPORT'!Q24)</f>
        <v/>
      </c>
      <c r="AM13" t="str">
        <f>IF('4 - TRANSPORT'!R24="","",'4 - TRANSPORT'!R24)</f>
        <v/>
      </c>
      <c r="AN13" t="str">
        <f>IF('4 - TRANSPORT'!S24="","",'4 - TRANSPORT'!S24)</f>
        <v/>
      </c>
      <c r="AO13" t="str">
        <f>IF('4 - TRANSPORT'!T24="","",'4 - TRANSPORT'!T24)</f>
        <v/>
      </c>
      <c r="AP13" t="str">
        <f t="shared" si="1"/>
        <v/>
      </c>
      <c r="AQ13" t="str">
        <f t="shared" si="2"/>
        <v/>
      </c>
      <c r="AR13" t="str">
        <f t="shared" si="3"/>
        <v/>
      </c>
      <c r="AS13" t="str">
        <f t="shared" si="4"/>
        <v/>
      </c>
      <c r="AT13" t="str">
        <f t="shared" si="5"/>
        <v/>
      </c>
      <c r="AU13" t="str">
        <f t="shared" si="6"/>
        <v/>
      </c>
      <c r="AV13" t="str">
        <f t="shared" si="7"/>
        <v/>
      </c>
      <c r="AW13" t="str">
        <f t="shared" si="8"/>
        <v/>
      </c>
      <c r="AX13" t="str">
        <f t="shared" si="9"/>
        <v/>
      </c>
      <c r="AY13" t="str">
        <f t="shared" si="10"/>
        <v/>
      </c>
    </row>
    <row r="14" spans="1:51">
      <c r="A14" t="str">
        <f>IF(E14="","",'1 - SUMMARY'!F$10)</f>
        <v/>
      </c>
      <c r="B14" t="str">
        <f t="shared" si="0"/>
        <v/>
      </c>
      <c r="C14" t="str">
        <f>IF(AMOUNT!D25="","",AMOUNT!D25)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s="8" t="str">
        <f>IF('2 - FORM GENERAL'!I25="","",'2 - FORM GENERAL'!I25)</f>
        <v/>
      </c>
      <c r="J14" t="str">
        <f>IF('2 - FORM GENERAL'!J25="","",'2 - FORM GENERAL'!J25)</f>
        <v/>
      </c>
      <c r="K14" t="str">
        <f>IF('2 - FORM GENERAL'!K25="","",'2 - FORM GENERAL'!K25)</f>
        <v/>
      </c>
      <c r="L14" t="str">
        <f>IF('2 - FORM GENERAL'!L25="","",'2 - FORM GENERAL'!L25)</f>
        <v/>
      </c>
      <c r="M14" s="8" t="str">
        <f>IF('2 - FORM GENERAL'!M25="","",'2 - FORM GENERAL'!M25)</f>
        <v/>
      </c>
      <c r="N14" s="8" t="str">
        <f>IF('2 - FORM GENERAL'!N25="","",'2 - FORM GENERAL'!N25)</f>
        <v/>
      </c>
      <c r="O14" s="8" t="str">
        <f>IF('2 - FORM GENERAL'!O25="","",'2 - FORM GENERAL'!O25)</f>
        <v/>
      </c>
      <c r="P14" t="str">
        <f>IF('2 - FORM GENERAL'!P25="","",'2 - FORM GENERAL'!P25)</f>
        <v/>
      </c>
      <c r="Q14" t="str">
        <f>IF('3 - FORM COMP'!I25="","",'3 - FORM COMP'!I25)</f>
        <v/>
      </c>
      <c r="R14" t="str">
        <f>IF('3 - FORM COMP'!J25="","",'3 - FORM COMP'!J25)</f>
        <v/>
      </c>
      <c r="S14" t="str">
        <f>IF('3 - FORM COMP'!K25="","",'3 - FORM COMP'!K25)</f>
        <v/>
      </c>
      <c r="T14" s="8" t="str">
        <f>IF('3 - FORM COMP'!L25="","",'3 - FORM COMP'!L25)</f>
        <v/>
      </c>
      <c r="U14" s="8" t="str">
        <f>IF('3 - FORM COMP'!M25="","",'3 - FORM COMP'!M25)</f>
        <v/>
      </c>
      <c r="V14" s="8" t="str">
        <f>IF('3 - FORM COMP'!N25="","",'3 - FORM COMP'!N25)</f>
        <v/>
      </c>
      <c r="W14" s="8" t="str">
        <f>IF('3 - FORM COMP'!O25="","",'3 - FORM COMP'!O25)</f>
        <v/>
      </c>
      <c r="X14" s="8" t="str">
        <f>IF('3 - FORM COMP'!P25="","",'3 - FORM COMP'!P25)</f>
        <v/>
      </c>
      <c r="Y14" t="str">
        <f>IF('3 - FORM COMP'!Q25="","",'3 - FORM COMP'!Q25)</f>
        <v/>
      </c>
      <c r="Z14" t="str">
        <f>IF('3 - FORM COMP'!R25="","",'3 - FORM COMP'!R25)</f>
        <v/>
      </c>
      <c r="AA14" t="str">
        <f>IF('3 - FORM COMP'!S25="","",'3 - FORM COMP'!S25)</f>
        <v/>
      </c>
      <c r="AB14" s="8" t="str">
        <f>IF('4 - TRANSPORT'!G25="","",'4 - TRANSPORT'!G25)</f>
        <v/>
      </c>
      <c r="AC14" t="str">
        <f>IF('4 - TRANSPORT'!H25="","",'4 - TRANSPORT'!H25)</f>
        <v/>
      </c>
      <c r="AD14" t="str">
        <f>IF('4 - TRANSPORT'!I25="","",'4 - TRANSPORT'!I25)</f>
        <v/>
      </c>
      <c r="AE14" s="28" t="str">
        <f>IF('4 - TRANSPORT'!J25="","",'4 - TRANSPORT'!J25)</f>
        <v/>
      </c>
      <c r="AF14" t="str">
        <f>IF('4 - TRANSPORT'!K25="","",'4 - TRANSPORT'!K25)</f>
        <v/>
      </c>
      <c r="AG14" t="str">
        <f>IF('4 - TRANSPORT'!L25="","",'4 - TRANSPORT'!L25)</f>
        <v/>
      </c>
      <c r="AH14" t="str">
        <f>IF('4 - TRANSPORT'!M25="","",'4 - TRANSPORT'!M25)</f>
        <v/>
      </c>
      <c r="AI14" s="8" t="str">
        <f>IF('4 - TRANSPORT'!N25="","",'4 - TRANSPORT'!N25)</f>
        <v/>
      </c>
      <c r="AJ14" t="str">
        <f>IF('4 - TRANSPORT'!O25="","",'4 - TRANSPORT'!O25)</f>
        <v/>
      </c>
      <c r="AK14" t="str">
        <f>IF('4 - TRANSPORT'!P25="","",'4 - TRANSPORT'!P25)</f>
        <v/>
      </c>
      <c r="AL14" s="28" t="str">
        <f>IF('4 - TRANSPORT'!Q25="","",'4 - TRANSPORT'!Q25)</f>
        <v/>
      </c>
      <c r="AM14" t="str">
        <f>IF('4 - TRANSPORT'!R25="","",'4 - TRANSPORT'!R25)</f>
        <v/>
      </c>
      <c r="AN14" t="str">
        <f>IF('4 - TRANSPORT'!S25="","",'4 - TRANSPORT'!S25)</f>
        <v/>
      </c>
      <c r="AO14" t="str">
        <f>IF('4 - TRANSPORT'!T25="","",'4 - TRANSPORT'!T25)</f>
        <v/>
      </c>
      <c r="AP14" t="str">
        <f t="shared" si="1"/>
        <v/>
      </c>
      <c r="AQ14" t="str">
        <f t="shared" si="2"/>
        <v/>
      </c>
      <c r="AR14" t="str">
        <f t="shared" si="3"/>
        <v/>
      </c>
      <c r="AS14" t="str">
        <f t="shared" si="4"/>
        <v/>
      </c>
      <c r="AT14" t="str">
        <f t="shared" si="5"/>
        <v/>
      </c>
      <c r="AU14" t="str">
        <f t="shared" si="6"/>
        <v/>
      </c>
      <c r="AV14" t="str">
        <f t="shared" si="7"/>
        <v/>
      </c>
      <c r="AW14" t="str">
        <f t="shared" si="8"/>
        <v/>
      </c>
      <c r="AX14" t="str">
        <f t="shared" si="9"/>
        <v/>
      </c>
      <c r="AY14" t="str">
        <f t="shared" si="10"/>
        <v/>
      </c>
    </row>
    <row r="15" spans="1:51">
      <c r="A15" t="str">
        <f>IF(E15="","",'1 - SUMMARY'!F$10)</f>
        <v/>
      </c>
      <c r="B15" t="str">
        <f t="shared" si="0"/>
        <v/>
      </c>
      <c r="C15" t="str">
        <f>IF(AMOUNT!D26="","",AMOUNT!D26)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s="8" t="str">
        <f>IF('2 - FORM GENERAL'!I26="","",'2 - FORM GENERAL'!I26)</f>
        <v/>
      </c>
      <c r="J15" t="str">
        <f>IF('2 - FORM GENERAL'!J26="","",'2 - FORM GENERAL'!J26)</f>
        <v/>
      </c>
      <c r="K15" t="str">
        <f>IF('2 - FORM GENERAL'!K26="","",'2 - FORM GENERAL'!K26)</f>
        <v/>
      </c>
      <c r="L15" t="str">
        <f>IF('2 - FORM GENERAL'!L26="","",'2 - FORM GENERAL'!L26)</f>
        <v/>
      </c>
      <c r="M15" s="8" t="str">
        <f>IF('2 - FORM GENERAL'!M26="","",'2 - FORM GENERAL'!M26)</f>
        <v/>
      </c>
      <c r="N15" s="8" t="str">
        <f>IF('2 - FORM GENERAL'!N26="","",'2 - FORM GENERAL'!N26)</f>
        <v/>
      </c>
      <c r="O15" s="8" t="str">
        <f>IF('2 - FORM GENERAL'!O26="","",'2 - FORM GENERAL'!O26)</f>
        <v/>
      </c>
      <c r="P15" t="str">
        <f>IF('2 - FORM GENERAL'!P26="","",'2 - FORM GENERAL'!P26)</f>
        <v/>
      </c>
      <c r="Q15" t="str">
        <f>IF('3 - FORM COMP'!I26="","",'3 - FORM COMP'!I26)</f>
        <v/>
      </c>
      <c r="R15" t="str">
        <f>IF('3 - FORM COMP'!J26="","",'3 - FORM COMP'!J26)</f>
        <v/>
      </c>
      <c r="S15" t="str">
        <f>IF('3 - FORM COMP'!K26="","",'3 - FORM COMP'!K26)</f>
        <v/>
      </c>
      <c r="T15" s="8" t="str">
        <f>IF('3 - FORM COMP'!L26="","",'3 - FORM COMP'!L26)</f>
        <v/>
      </c>
      <c r="U15" s="8" t="str">
        <f>IF('3 - FORM COMP'!M26="","",'3 - FORM COMP'!M26)</f>
        <v/>
      </c>
      <c r="V15" s="8" t="str">
        <f>IF('3 - FORM COMP'!N26="","",'3 - FORM COMP'!N26)</f>
        <v/>
      </c>
      <c r="W15" s="8" t="str">
        <f>IF('3 - FORM COMP'!O26="","",'3 - FORM COMP'!O26)</f>
        <v/>
      </c>
      <c r="X15" s="8" t="str">
        <f>IF('3 - FORM COMP'!P26="","",'3 - FORM COMP'!P26)</f>
        <v/>
      </c>
      <c r="Y15" t="str">
        <f>IF('3 - FORM COMP'!Q26="","",'3 - FORM COMP'!Q26)</f>
        <v/>
      </c>
      <c r="Z15" t="str">
        <f>IF('3 - FORM COMP'!R26="","",'3 - FORM COMP'!R26)</f>
        <v/>
      </c>
      <c r="AA15" t="str">
        <f>IF('3 - FORM COMP'!S26="","",'3 - FORM COMP'!S26)</f>
        <v/>
      </c>
      <c r="AB15" s="8" t="str">
        <f>IF('4 - TRANSPORT'!G26="","",'4 - TRANSPORT'!G26)</f>
        <v/>
      </c>
      <c r="AC15" t="str">
        <f>IF('4 - TRANSPORT'!H26="","",'4 - TRANSPORT'!H26)</f>
        <v/>
      </c>
      <c r="AD15" t="str">
        <f>IF('4 - TRANSPORT'!I26="","",'4 - TRANSPORT'!I26)</f>
        <v/>
      </c>
      <c r="AE15" s="28" t="str">
        <f>IF('4 - TRANSPORT'!J26="","",'4 - TRANSPORT'!J26)</f>
        <v/>
      </c>
      <c r="AF15" t="str">
        <f>IF('4 - TRANSPORT'!K26="","",'4 - TRANSPORT'!K26)</f>
        <v/>
      </c>
      <c r="AG15" t="str">
        <f>IF('4 - TRANSPORT'!L26="","",'4 - TRANSPORT'!L26)</f>
        <v/>
      </c>
      <c r="AH15" t="str">
        <f>IF('4 - TRANSPORT'!M26="","",'4 - TRANSPORT'!M26)</f>
        <v/>
      </c>
      <c r="AI15" s="8" t="str">
        <f>IF('4 - TRANSPORT'!N26="","",'4 - TRANSPORT'!N26)</f>
        <v/>
      </c>
      <c r="AJ15" t="str">
        <f>IF('4 - TRANSPORT'!O26="","",'4 - TRANSPORT'!O26)</f>
        <v/>
      </c>
      <c r="AK15" t="str">
        <f>IF('4 - TRANSPORT'!P26="","",'4 - TRANSPORT'!P26)</f>
        <v/>
      </c>
      <c r="AL15" s="28" t="str">
        <f>IF('4 - TRANSPORT'!Q26="","",'4 - TRANSPORT'!Q26)</f>
        <v/>
      </c>
      <c r="AM15" t="str">
        <f>IF('4 - TRANSPORT'!R26="","",'4 - TRANSPORT'!R26)</f>
        <v/>
      </c>
      <c r="AN15" t="str">
        <f>IF('4 - TRANSPORT'!S26="","",'4 - TRANSPORT'!S26)</f>
        <v/>
      </c>
      <c r="AO15" t="str">
        <f>IF('4 - TRANSPORT'!T26="","",'4 - TRANSPORT'!T26)</f>
        <v/>
      </c>
      <c r="AP15" t="str">
        <f t="shared" si="1"/>
        <v/>
      </c>
      <c r="AQ15" t="str">
        <f t="shared" si="2"/>
        <v/>
      </c>
      <c r="AR15" t="str">
        <f t="shared" si="3"/>
        <v/>
      </c>
      <c r="AS15" t="str">
        <f t="shared" si="4"/>
        <v/>
      </c>
      <c r="AT15" t="str">
        <f t="shared" si="5"/>
        <v/>
      </c>
      <c r="AU15" t="str">
        <f t="shared" si="6"/>
        <v/>
      </c>
      <c r="AV15" t="str">
        <f t="shared" si="7"/>
        <v/>
      </c>
      <c r="AW15" t="str">
        <f t="shared" si="8"/>
        <v/>
      </c>
      <c r="AX15" t="str">
        <f t="shared" si="9"/>
        <v/>
      </c>
      <c r="AY15" t="str">
        <f t="shared" si="10"/>
        <v/>
      </c>
    </row>
    <row r="16" spans="1:51">
      <c r="A16" t="str">
        <f>IF(E16="","",'1 - SUMMARY'!F$10)</f>
        <v/>
      </c>
      <c r="B16" t="str">
        <f t="shared" si="0"/>
        <v/>
      </c>
      <c r="C16" t="str">
        <f>IF(AMOUNT!D27="","",AMOUNT!D27)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s="8" t="str">
        <f>IF('2 - FORM GENERAL'!I27="","",'2 - FORM GENERAL'!I27)</f>
        <v/>
      </c>
      <c r="J16" t="str">
        <f>IF('2 - FORM GENERAL'!J27="","",'2 - FORM GENERAL'!J27)</f>
        <v/>
      </c>
      <c r="K16" t="str">
        <f>IF('2 - FORM GENERAL'!K27="","",'2 - FORM GENERAL'!K27)</f>
        <v/>
      </c>
      <c r="L16" t="str">
        <f>IF('2 - FORM GENERAL'!L27="","",'2 - FORM GENERAL'!L27)</f>
        <v/>
      </c>
      <c r="M16" s="8" t="str">
        <f>IF('2 - FORM GENERAL'!M27="","",'2 - FORM GENERAL'!M27)</f>
        <v/>
      </c>
      <c r="N16" s="8" t="str">
        <f>IF('2 - FORM GENERAL'!N27="","",'2 - FORM GENERAL'!N27)</f>
        <v/>
      </c>
      <c r="O16" s="8" t="str">
        <f>IF('2 - FORM GENERAL'!O27="","",'2 - FORM GENERAL'!O27)</f>
        <v/>
      </c>
      <c r="P16" t="str">
        <f>IF('2 - FORM GENERAL'!P27="","",'2 - FORM GENERAL'!P27)</f>
        <v/>
      </c>
      <c r="Q16" t="str">
        <f>IF('3 - FORM COMP'!I27="","",'3 - FORM COMP'!I27)</f>
        <v/>
      </c>
      <c r="R16" t="str">
        <f>IF('3 - FORM COMP'!J27="","",'3 - FORM COMP'!J27)</f>
        <v/>
      </c>
      <c r="S16" t="str">
        <f>IF('3 - FORM COMP'!K27="","",'3 - FORM COMP'!K27)</f>
        <v/>
      </c>
      <c r="T16" s="8" t="str">
        <f>IF('3 - FORM COMP'!L27="","",'3 - FORM COMP'!L27)</f>
        <v/>
      </c>
      <c r="U16" s="8" t="str">
        <f>IF('3 - FORM COMP'!M27="","",'3 - FORM COMP'!M27)</f>
        <v/>
      </c>
      <c r="V16" s="8" t="str">
        <f>IF('3 - FORM COMP'!N27="","",'3 - FORM COMP'!N27)</f>
        <v/>
      </c>
      <c r="W16" s="8" t="str">
        <f>IF('3 - FORM COMP'!O27="","",'3 - FORM COMP'!O27)</f>
        <v/>
      </c>
      <c r="X16" s="8" t="str">
        <f>IF('3 - FORM COMP'!P27="","",'3 - FORM COMP'!P27)</f>
        <v/>
      </c>
      <c r="Y16" t="str">
        <f>IF('3 - FORM COMP'!Q27="","",'3 - FORM COMP'!Q27)</f>
        <v/>
      </c>
      <c r="Z16" t="str">
        <f>IF('3 - FORM COMP'!R27="","",'3 - FORM COMP'!R27)</f>
        <v/>
      </c>
      <c r="AA16" t="str">
        <f>IF('3 - FORM COMP'!S27="","",'3 - FORM COMP'!S27)</f>
        <v/>
      </c>
      <c r="AB16" s="8" t="str">
        <f>IF('4 - TRANSPORT'!G27="","",'4 - TRANSPORT'!G27)</f>
        <v/>
      </c>
      <c r="AC16" t="str">
        <f>IF('4 - TRANSPORT'!H27="","",'4 - TRANSPORT'!H27)</f>
        <v/>
      </c>
      <c r="AD16" t="str">
        <f>IF('4 - TRANSPORT'!I27="","",'4 - TRANSPORT'!I27)</f>
        <v/>
      </c>
      <c r="AE16" s="28" t="str">
        <f>IF('4 - TRANSPORT'!J27="","",'4 - TRANSPORT'!J27)</f>
        <v/>
      </c>
      <c r="AF16" t="str">
        <f>IF('4 - TRANSPORT'!K27="","",'4 - TRANSPORT'!K27)</f>
        <v/>
      </c>
      <c r="AG16" t="str">
        <f>IF('4 - TRANSPORT'!L27="","",'4 - TRANSPORT'!L27)</f>
        <v/>
      </c>
      <c r="AH16" t="str">
        <f>IF('4 - TRANSPORT'!M27="","",'4 - TRANSPORT'!M27)</f>
        <v/>
      </c>
      <c r="AI16" s="8" t="str">
        <f>IF('4 - TRANSPORT'!N27="","",'4 - TRANSPORT'!N27)</f>
        <v/>
      </c>
      <c r="AJ16" t="str">
        <f>IF('4 - TRANSPORT'!O27="","",'4 - TRANSPORT'!O27)</f>
        <v/>
      </c>
      <c r="AK16" t="str">
        <f>IF('4 - TRANSPORT'!P27="","",'4 - TRANSPORT'!P27)</f>
        <v/>
      </c>
      <c r="AL16" s="28" t="str">
        <f>IF('4 - TRANSPORT'!Q27="","",'4 - TRANSPORT'!Q27)</f>
        <v/>
      </c>
      <c r="AM16" t="str">
        <f>IF('4 - TRANSPORT'!R27="","",'4 - TRANSPORT'!R27)</f>
        <v/>
      </c>
      <c r="AN16" t="str">
        <f>IF('4 - TRANSPORT'!S27="","",'4 - TRANSPORT'!S27)</f>
        <v/>
      </c>
      <c r="AO16" t="str">
        <f>IF('4 - TRANSPORT'!T27="","",'4 - TRANSPORT'!T27)</f>
        <v/>
      </c>
      <c r="AP16" t="str">
        <f t="shared" si="1"/>
        <v/>
      </c>
      <c r="AQ16" t="str">
        <f t="shared" si="2"/>
        <v/>
      </c>
      <c r="AR16" t="str">
        <f t="shared" si="3"/>
        <v/>
      </c>
      <c r="AS16" t="str">
        <f t="shared" si="4"/>
        <v/>
      </c>
      <c r="AT16" t="str">
        <f t="shared" si="5"/>
        <v/>
      </c>
      <c r="AU16" t="str">
        <f t="shared" si="6"/>
        <v/>
      </c>
      <c r="AV16" t="str">
        <f t="shared" si="7"/>
        <v/>
      </c>
      <c r="AW16" t="str">
        <f t="shared" si="8"/>
        <v/>
      </c>
      <c r="AX16" t="str">
        <f t="shared" si="9"/>
        <v/>
      </c>
      <c r="AY16" t="str">
        <f t="shared" si="10"/>
        <v/>
      </c>
    </row>
    <row r="17" spans="1:51">
      <c r="A17" t="str">
        <f>IF(E17="","",'1 - SUMMARY'!F$10)</f>
        <v/>
      </c>
      <c r="B17" t="str">
        <f t="shared" si="0"/>
        <v/>
      </c>
      <c r="C17" t="str">
        <f>IF(AMOUNT!D28="","",AMOUNT!D28)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s="8" t="str">
        <f>IF('2 - FORM GENERAL'!I28="","",'2 - FORM GENERAL'!I28)</f>
        <v/>
      </c>
      <c r="J17" t="str">
        <f>IF('2 - FORM GENERAL'!J28="","",'2 - FORM GENERAL'!J28)</f>
        <v/>
      </c>
      <c r="K17" t="str">
        <f>IF('2 - FORM GENERAL'!K28="","",'2 - FORM GENERAL'!K28)</f>
        <v/>
      </c>
      <c r="L17" t="str">
        <f>IF('2 - FORM GENERAL'!L28="","",'2 - FORM GENERAL'!L28)</f>
        <v/>
      </c>
      <c r="M17" s="8" t="str">
        <f>IF('2 - FORM GENERAL'!M28="","",'2 - FORM GENERAL'!M28)</f>
        <v/>
      </c>
      <c r="N17" s="8" t="str">
        <f>IF('2 - FORM GENERAL'!N28="","",'2 - FORM GENERAL'!N28)</f>
        <v/>
      </c>
      <c r="O17" s="8" t="str">
        <f>IF('2 - FORM GENERAL'!O28="","",'2 - FORM GENERAL'!O28)</f>
        <v/>
      </c>
      <c r="P17" t="str">
        <f>IF('2 - FORM GENERAL'!P28="","",'2 - FORM GENERAL'!P28)</f>
        <v/>
      </c>
      <c r="Q17" t="str">
        <f>IF('3 - FORM COMP'!I28="","",'3 - FORM COMP'!I28)</f>
        <v/>
      </c>
      <c r="R17" t="str">
        <f>IF('3 - FORM COMP'!J28="","",'3 - FORM COMP'!J28)</f>
        <v/>
      </c>
      <c r="S17" t="str">
        <f>IF('3 - FORM COMP'!K28="","",'3 - FORM COMP'!K28)</f>
        <v/>
      </c>
      <c r="T17" s="8" t="str">
        <f>IF('3 - FORM COMP'!L28="","",'3 - FORM COMP'!L28)</f>
        <v/>
      </c>
      <c r="U17" s="8" t="str">
        <f>IF('3 - FORM COMP'!M28="","",'3 - FORM COMP'!M28)</f>
        <v/>
      </c>
      <c r="V17" s="8" t="str">
        <f>IF('3 - FORM COMP'!N28="","",'3 - FORM COMP'!N28)</f>
        <v/>
      </c>
      <c r="W17" s="8" t="str">
        <f>IF('3 - FORM COMP'!O28="","",'3 - FORM COMP'!O28)</f>
        <v/>
      </c>
      <c r="X17" s="8" t="str">
        <f>IF('3 - FORM COMP'!P28="","",'3 - FORM COMP'!P28)</f>
        <v/>
      </c>
      <c r="Y17" t="str">
        <f>IF('3 - FORM COMP'!Q28="","",'3 - FORM COMP'!Q28)</f>
        <v/>
      </c>
      <c r="Z17" t="str">
        <f>IF('3 - FORM COMP'!R28="","",'3 - FORM COMP'!R28)</f>
        <v/>
      </c>
      <c r="AA17" t="str">
        <f>IF('3 - FORM COMP'!S28="","",'3 - FORM COMP'!S28)</f>
        <v/>
      </c>
      <c r="AB17" s="8" t="str">
        <f>IF('4 - TRANSPORT'!G28="","",'4 - TRANSPORT'!G28)</f>
        <v/>
      </c>
      <c r="AC17" t="str">
        <f>IF('4 - TRANSPORT'!H28="","",'4 - TRANSPORT'!H28)</f>
        <v/>
      </c>
      <c r="AD17" t="str">
        <f>IF('4 - TRANSPORT'!I28="","",'4 - TRANSPORT'!I28)</f>
        <v/>
      </c>
      <c r="AE17" s="28" t="str">
        <f>IF('4 - TRANSPORT'!J28="","",'4 - TRANSPORT'!J28)</f>
        <v/>
      </c>
      <c r="AF17" t="str">
        <f>IF('4 - TRANSPORT'!K28="","",'4 - TRANSPORT'!K28)</f>
        <v/>
      </c>
      <c r="AG17" t="str">
        <f>IF('4 - TRANSPORT'!L28="","",'4 - TRANSPORT'!L28)</f>
        <v/>
      </c>
      <c r="AH17" t="str">
        <f>IF('4 - TRANSPORT'!M28="","",'4 - TRANSPORT'!M28)</f>
        <v/>
      </c>
      <c r="AI17" s="8" t="str">
        <f>IF('4 - TRANSPORT'!N28="","",'4 - TRANSPORT'!N28)</f>
        <v/>
      </c>
      <c r="AJ17" t="str">
        <f>IF('4 - TRANSPORT'!O28="","",'4 - TRANSPORT'!O28)</f>
        <v/>
      </c>
      <c r="AK17" t="str">
        <f>IF('4 - TRANSPORT'!P28="","",'4 - TRANSPORT'!P28)</f>
        <v/>
      </c>
      <c r="AL17" s="28" t="str">
        <f>IF('4 - TRANSPORT'!Q28="","",'4 - TRANSPORT'!Q28)</f>
        <v/>
      </c>
      <c r="AM17" t="str">
        <f>IF('4 - TRANSPORT'!R28="","",'4 - TRANSPORT'!R28)</f>
        <v/>
      </c>
      <c r="AN17" t="str">
        <f>IF('4 - TRANSPORT'!S28="","",'4 - TRANSPORT'!S28)</f>
        <v/>
      </c>
      <c r="AO17" t="str">
        <f>IF('4 - TRANSPORT'!T28="","",'4 - TRANSPORT'!T28)</f>
        <v/>
      </c>
      <c r="AP17" t="str">
        <f t="shared" si="1"/>
        <v/>
      </c>
      <c r="AQ17" t="str">
        <f t="shared" si="2"/>
        <v/>
      </c>
      <c r="AR17" t="str">
        <f t="shared" si="3"/>
        <v/>
      </c>
      <c r="AS17" t="str">
        <f t="shared" si="4"/>
        <v/>
      </c>
      <c r="AT17" t="str">
        <f t="shared" si="5"/>
        <v/>
      </c>
      <c r="AU17" t="str">
        <f t="shared" si="6"/>
        <v/>
      </c>
      <c r="AV17" t="str">
        <f t="shared" si="7"/>
        <v/>
      </c>
      <c r="AW17" t="str">
        <f t="shared" si="8"/>
        <v/>
      </c>
      <c r="AX17" t="str">
        <f t="shared" si="9"/>
        <v/>
      </c>
      <c r="AY17" t="str">
        <f t="shared" si="10"/>
        <v/>
      </c>
    </row>
    <row r="18" spans="1:51">
      <c r="A18" t="str">
        <f>IF(E18="","",'1 - SUMMARY'!F$10)</f>
        <v/>
      </c>
      <c r="B18" t="str">
        <f t="shared" si="0"/>
        <v/>
      </c>
      <c r="C18" t="str">
        <f>IF(AMOUNT!D29="","",AMOUNT!D29)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s="8" t="str">
        <f>IF('2 - FORM GENERAL'!I29="","",'2 - FORM GENERAL'!I29)</f>
        <v/>
      </c>
      <c r="J18" t="str">
        <f>IF('2 - FORM GENERAL'!J29="","",'2 - FORM GENERAL'!J29)</f>
        <v/>
      </c>
      <c r="K18" t="str">
        <f>IF('2 - FORM GENERAL'!K29="","",'2 - FORM GENERAL'!K29)</f>
        <v/>
      </c>
      <c r="L18" t="str">
        <f>IF('2 - FORM GENERAL'!L29="","",'2 - FORM GENERAL'!L29)</f>
        <v/>
      </c>
      <c r="M18" s="8" t="str">
        <f>IF('2 - FORM GENERAL'!M29="","",'2 - FORM GENERAL'!M29)</f>
        <v/>
      </c>
      <c r="N18" s="8" t="str">
        <f>IF('2 - FORM GENERAL'!N29="","",'2 - FORM GENERAL'!N29)</f>
        <v/>
      </c>
      <c r="O18" s="8" t="str">
        <f>IF('2 - FORM GENERAL'!O29="","",'2 - FORM GENERAL'!O29)</f>
        <v/>
      </c>
      <c r="P18" t="str">
        <f>IF('2 - FORM GENERAL'!P29="","",'2 - FORM GENERAL'!P29)</f>
        <v/>
      </c>
      <c r="Q18" t="str">
        <f>IF('3 - FORM COMP'!I29="","",'3 - FORM COMP'!I29)</f>
        <v/>
      </c>
      <c r="R18" t="str">
        <f>IF('3 - FORM COMP'!J29="","",'3 - FORM COMP'!J29)</f>
        <v/>
      </c>
      <c r="S18" t="str">
        <f>IF('3 - FORM COMP'!K29="","",'3 - FORM COMP'!K29)</f>
        <v/>
      </c>
      <c r="T18" s="8" t="str">
        <f>IF('3 - FORM COMP'!L29="","",'3 - FORM COMP'!L29)</f>
        <v/>
      </c>
      <c r="U18" s="8" t="str">
        <f>IF('3 - FORM COMP'!M29="","",'3 - FORM COMP'!M29)</f>
        <v/>
      </c>
      <c r="V18" s="8" t="str">
        <f>IF('3 - FORM COMP'!N29="","",'3 - FORM COMP'!N29)</f>
        <v/>
      </c>
      <c r="W18" s="8" t="str">
        <f>IF('3 - FORM COMP'!O29="","",'3 - FORM COMP'!O29)</f>
        <v/>
      </c>
      <c r="X18" s="8" t="str">
        <f>IF('3 - FORM COMP'!P29="","",'3 - FORM COMP'!P29)</f>
        <v/>
      </c>
      <c r="Y18" t="str">
        <f>IF('3 - FORM COMP'!Q29="","",'3 - FORM COMP'!Q29)</f>
        <v/>
      </c>
      <c r="Z18" t="str">
        <f>IF('3 - FORM COMP'!R29="","",'3 - FORM COMP'!R29)</f>
        <v/>
      </c>
      <c r="AA18" t="str">
        <f>IF('3 - FORM COMP'!S29="","",'3 - FORM COMP'!S29)</f>
        <v/>
      </c>
      <c r="AB18" s="8" t="str">
        <f>IF('4 - TRANSPORT'!G29="","",'4 - TRANSPORT'!G29)</f>
        <v/>
      </c>
      <c r="AC18" t="str">
        <f>IF('4 - TRANSPORT'!H29="","",'4 - TRANSPORT'!H29)</f>
        <v/>
      </c>
      <c r="AD18" t="str">
        <f>IF('4 - TRANSPORT'!I29="","",'4 - TRANSPORT'!I29)</f>
        <v/>
      </c>
      <c r="AE18" s="28" t="str">
        <f>IF('4 - TRANSPORT'!J29="","",'4 - TRANSPORT'!J29)</f>
        <v/>
      </c>
      <c r="AF18" t="str">
        <f>IF('4 - TRANSPORT'!K29="","",'4 - TRANSPORT'!K29)</f>
        <v/>
      </c>
      <c r="AG18" t="str">
        <f>IF('4 - TRANSPORT'!L29="","",'4 - TRANSPORT'!L29)</f>
        <v/>
      </c>
      <c r="AH18" t="str">
        <f>IF('4 - TRANSPORT'!M29="","",'4 - TRANSPORT'!M29)</f>
        <v/>
      </c>
      <c r="AI18" s="8" t="str">
        <f>IF('4 - TRANSPORT'!N29="","",'4 - TRANSPORT'!N29)</f>
        <v/>
      </c>
      <c r="AJ18" t="str">
        <f>IF('4 - TRANSPORT'!O29="","",'4 - TRANSPORT'!O29)</f>
        <v/>
      </c>
      <c r="AK18" t="str">
        <f>IF('4 - TRANSPORT'!P29="","",'4 - TRANSPORT'!P29)</f>
        <v/>
      </c>
      <c r="AL18" s="28" t="str">
        <f>IF('4 - TRANSPORT'!Q29="","",'4 - TRANSPORT'!Q29)</f>
        <v/>
      </c>
      <c r="AM18" t="str">
        <f>IF('4 - TRANSPORT'!R29="","",'4 - TRANSPORT'!R29)</f>
        <v/>
      </c>
      <c r="AN18" t="str">
        <f>IF('4 - TRANSPORT'!S29="","",'4 - TRANSPORT'!S29)</f>
        <v/>
      </c>
      <c r="AO18" t="str">
        <f>IF('4 - TRANSPORT'!T29="","",'4 - TRANSPORT'!T29)</f>
        <v/>
      </c>
      <c r="AP18" t="str">
        <f t="shared" si="1"/>
        <v/>
      </c>
      <c r="AQ18" t="str">
        <f t="shared" si="2"/>
        <v/>
      </c>
      <c r="AR18" t="str">
        <f t="shared" si="3"/>
        <v/>
      </c>
      <c r="AS18" t="str">
        <f t="shared" si="4"/>
        <v/>
      </c>
      <c r="AT18" t="str">
        <f t="shared" si="5"/>
        <v/>
      </c>
      <c r="AU18" t="str">
        <f t="shared" si="6"/>
        <v/>
      </c>
      <c r="AV18" t="str">
        <f t="shared" si="7"/>
        <v/>
      </c>
      <c r="AW18" t="str">
        <f t="shared" si="8"/>
        <v/>
      </c>
      <c r="AX18" t="str">
        <f t="shared" si="9"/>
        <v/>
      </c>
      <c r="AY18" t="str">
        <f t="shared" si="10"/>
        <v/>
      </c>
    </row>
    <row r="19" spans="1:51">
      <c r="A19" t="str">
        <f>IF(E19="","",'1 - SUMMARY'!F$10)</f>
        <v/>
      </c>
      <c r="B19" t="str">
        <f t="shared" si="0"/>
        <v/>
      </c>
      <c r="C19" t="str">
        <f>IF(AMOUNT!D30="","",AMOUNT!D30)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s="8" t="str">
        <f>IF('2 - FORM GENERAL'!I30="","",'2 - FORM GENERAL'!I30)</f>
        <v/>
      </c>
      <c r="J19" t="str">
        <f>IF('2 - FORM GENERAL'!J30="","",'2 - FORM GENERAL'!J30)</f>
        <v/>
      </c>
      <c r="K19" t="str">
        <f>IF('2 - FORM GENERAL'!K30="","",'2 - FORM GENERAL'!K30)</f>
        <v/>
      </c>
      <c r="L19" t="str">
        <f>IF('2 - FORM GENERAL'!L30="","",'2 - FORM GENERAL'!L30)</f>
        <v/>
      </c>
      <c r="M19" s="8" t="str">
        <f>IF('2 - FORM GENERAL'!M30="","",'2 - FORM GENERAL'!M30)</f>
        <v/>
      </c>
      <c r="N19" s="8" t="str">
        <f>IF('2 - FORM GENERAL'!N30="","",'2 - FORM GENERAL'!N30)</f>
        <v/>
      </c>
      <c r="O19" s="8" t="str">
        <f>IF('2 - FORM GENERAL'!O30="","",'2 - FORM GENERAL'!O30)</f>
        <v/>
      </c>
      <c r="P19" t="str">
        <f>IF('2 - FORM GENERAL'!P30="","",'2 - FORM GENERAL'!P30)</f>
        <v/>
      </c>
      <c r="Q19" t="str">
        <f>IF('3 - FORM COMP'!I30="","",'3 - FORM COMP'!I30)</f>
        <v/>
      </c>
      <c r="R19" t="str">
        <f>IF('3 - FORM COMP'!J30="","",'3 - FORM COMP'!J30)</f>
        <v/>
      </c>
      <c r="S19" t="str">
        <f>IF('3 - FORM COMP'!K30="","",'3 - FORM COMP'!K30)</f>
        <v/>
      </c>
      <c r="T19" s="8" t="str">
        <f>IF('3 - FORM COMP'!L30="","",'3 - FORM COMP'!L30)</f>
        <v/>
      </c>
      <c r="U19" s="8" t="str">
        <f>IF('3 - FORM COMP'!M30="","",'3 - FORM COMP'!M30)</f>
        <v/>
      </c>
      <c r="V19" s="8" t="str">
        <f>IF('3 - FORM COMP'!N30="","",'3 - FORM COMP'!N30)</f>
        <v/>
      </c>
      <c r="W19" s="8" t="str">
        <f>IF('3 - FORM COMP'!O30="","",'3 - FORM COMP'!O30)</f>
        <v/>
      </c>
      <c r="X19" s="8" t="str">
        <f>IF('3 - FORM COMP'!P30="","",'3 - FORM COMP'!P30)</f>
        <v/>
      </c>
      <c r="Y19" t="str">
        <f>IF('3 - FORM COMP'!Q30="","",'3 - FORM COMP'!Q30)</f>
        <v/>
      </c>
      <c r="Z19" t="str">
        <f>IF('3 - FORM COMP'!R30="","",'3 - FORM COMP'!R30)</f>
        <v/>
      </c>
      <c r="AA19" t="str">
        <f>IF('3 - FORM COMP'!S30="","",'3 - FORM COMP'!S30)</f>
        <v/>
      </c>
      <c r="AB19" s="8" t="str">
        <f>IF('4 - TRANSPORT'!G30="","",'4 - TRANSPORT'!G30)</f>
        <v/>
      </c>
      <c r="AC19" t="str">
        <f>IF('4 - TRANSPORT'!H30="","",'4 - TRANSPORT'!H30)</f>
        <v/>
      </c>
      <c r="AD19" t="str">
        <f>IF('4 - TRANSPORT'!I30="","",'4 - TRANSPORT'!I30)</f>
        <v/>
      </c>
      <c r="AE19" s="28" t="str">
        <f>IF('4 - TRANSPORT'!J30="","",'4 - TRANSPORT'!J30)</f>
        <v/>
      </c>
      <c r="AF19" t="str">
        <f>IF('4 - TRANSPORT'!K30="","",'4 - TRANSPORT'!K30)</f>
        <v/>
      </c>
      <c r="AG19" t="str">
        <f>IF('4 - TRANSPORT'!L30="","",'4 - TRANSPORT'!L30)</f>
        <v/>
      </c>
      <c r="AH19" t="str">
        <f>IF('4 - TRANSPORT'!M30="","",'4 - TRANSPORT'!M30)</f>
        <v/>
      </c>
      <c r="AI19" s="8" t="str">
        <f>IF('4 - TRANSPORT'!N30="","",'4 - TRANSPORT'!N30)</f>
        <v/>
      </c>
      <c r="AJ19" t="str">
        <f>IF('4 - TRANSPORT'!O30="","",'4 - TRANSPORT'!O30)</f>
        <v/>
      </c>
      <c r="AK19" t="str">
        <f>IF('4 - TRANSPORT'!P30="","",'4 - TRANSPORT'!P30)</f>
        <v/>
      </c>
      <c r="AL19" s="28" t="str">
        <f>IF('4 - TRANSPORT'!Q30="","",'4 - TRANSPORT'!Q30)</f>
        <v/>
      </c>
      <c r="AM19" t="str">
        <f>IF('4 - TRANSPORT'!R30="","",'4 - TRANSPORT'!R30)</f>
        <v/>
      </c>
      <c r="AN19" t="str">
        <f>IF('4 - TRANSPORT'!S30="","",'4 - TRANSPORT'!S30)</f>
        <v/>
      </c>
      <c r="AO19" t="str">
        <f>IF('4 - TRANSPORT'!T30="","",'4 - TRANSPORT'!T30)</f>
        <v/>
      </c>
      <c r="AP19" t="str">
        <f t="shared" si="1"/>
        <v/>
      </c>
      <c r="AQ19" t="str">
        <f t="shared" si="2"/>
        <v/>
      </c>
      <c r="AR19" t="str">
        <f t="shared" si="3"/>
        <v/>
      </c>
      <c r="AS19" t="str">
        <f t="shared" si="4"/>
        <v/>
      </c>
      <c r="AT19" t="str">
        <f t="shared" si="5"/>
        <v/>
      </c>
      <c r="AU19" t="str">
        <f t="shared" si="6"/>
        <v/>
      </c>
      <c r="AV19" t="str">
        <f t="shared" si="7"/>
        <v/>
      </c>
      <c r="AW19" t="str">
        <f t="shared" si="8"/>
        <v/>
      </c>
      <c r="AX19" t="str">
        <f t="shared" si="9"/>
        <v/>
      </c>
      <c r="AY19" t="str">
        <f t="shared" si="10"/>
        <v/>
      </c>
    </row>
    <row r="20" spans="1:51">
      <c r="A20" t="str">
        <f>IF(E20="","",'1 - SUMMARY'!F$10)</f>
        <v/>
      </c>
      <c r="B20" t="str">
        <f t="shared" si="0"/>
        <v/>
      </c>
      <c r="C20" t="str">
        <f>IF(AMOUNT!D31="","",AMOUNT!D31)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s="8" t="str">
        <f>IF('2 - FORM GENERAL'!I31="","",'2 - FORM GENERAL'!I31)</f>
        <v/>
      </c>
      <c r="J20" t="str">
        <f>IF('2 - FORM GENERAL'!J31="","",'2 - FORM GENERAL'!J31)</f>
        <v/>
      </c>
      <c r="K20" t="str">
        <f>IF('2 - FORM GENERAL'!K31="","",'2 - FORM GENERAL'!K31)</f>
        <v/>
      </c>
      <c r="L20" t="str">
        <f>IF('2 - FORM GENERAL'!L31="","",'2 - FORM GENERAL'!L31)</f>
        <v/>
      </c>
      <c r="M20" s="8" t="str">
        <f>IF('2 - FORM GENERAL'!M31="","",'2 - FORM GENERAL'!M31)</f>
        <v/>
      </c>
      <c r="N20" s="8" t="str">
        <f>IF('2 - FORM GENERAL'!N31="","",'2 - FORM GENERAL'!N31)</f>
        <v/>
      </c>
      <c r="O20" s="8" t="str">
        <f>IF('2 - FORM GENERAL'!O31="","",'2 - FORM GENERAL'!O31)</f>
        <v/>
      </c>
      <c r="P20" t="str">
        <f>IF('2 - FORM GENERAL'!P31="","",'2 - FORM GENERAL'!P31)</f>
        <v/>
      </c>
      <c r="Q20" t="str">
        <f>IF('3 - FORM COMP'!I31="","",'3 - FORM COMP'!I31)</f>
        <v/>
      </c>
      <c r="R20" t="str">
        <f>IF('3 - FORM COMP'!J31="","",'3 - FORM COMP'!J31)</f>
        <v/>
      </c>
      <c r="S20" t="str">
        <f>IF('3 - FORM COMP'!K31="","",'3 - FORM COMP'!K31)</f>
        <v/>
      </c>
      <c r="T20" s="8" t="str">
        <f>IF('3 - FORM COMP'!L31="","",'3 - FORM COMP'!L31)</f>
        <v/>
      </c>
      <c r="U20" s="8" t="str">
        <f>IF('3 - FORM COMP'!M31="","",'3 - FORM COMP'!M31)</f>
        <v/>
      </c>
      <c r="V20" s="8" t="str">
        <f>IF('3 - FORM COMP'!N31="","",'3 - FORM COMP'!N31)</f>
        <v/>
      </c>
      <c r="W20" s="8" t="str">
        <f>IF('3 - FORM COMP'!O31="","",'3 - FORM COMP'!O31)</f>
        <v/>
      </c>
      <c r="X20" s="8" t="str">
        <f>IF('3 - FORM COMP'!P31="","",'3 - FORM COMP'!P31)</f>
        <v/>
      </c>
      <c r="Y20" t="str">
        <f>IF('3 - FORM COMP'!Q31="","",'3 - FORM COMP'!Q31)</f>
        <v/>
      </c>
      <c r="Z20" t="str">
        <f>IF('3 - FORM COMP'!R31="","",'3 - FORM COMP'!R31)</f>
        <v/>
      </c>
      <c r="AA20" t="str">
        <f>IF('3 - FORM COMP'!S31="","",'3 - FORM COMP'!S31)</f>
        <v/>
      </c>
      <c r="AB20" s="8" t="str">
        <f>IF('4 - TRANSPORT'!G31="","",'4 - TRANSPORT'!G31)</f>
        <v/>
      </c>
      <c r="AC20" t="str">
        <f>IF('4 - TRANSPORT'!H31="","",'4 - TRANSPORT'!H31)</f>
        <v/>
      </c>
      <c r="AD20" t="str">
        <f>IF('4 - TRANSPORT'!I31="","",'4 - TRANSPORT'!I31)</f>
        <v/>
      </c>
      <c r="AE20" s="28" t="str">
        <f>IF('4 - TRANSPORT'!J31="","",'4 - TRANSPORT'!J31)</f>
        <v/>
      </c>
      <c r="AF20" t="str">
        <f>IF('4 - TRANSPORT'!K31="","",'4 - TRANSPORT'!K31)</f>
        <v/>
      </c>
      <c r="AG20" t="str">
        <f>IF('4 - TRANSPORT'!L31="","",'4 - TRANSPORT'!L31)</f>
        <v/>
      </c>
      <c r="AH20" t="str">
        <f>IF('4 - TRANSPORT'!M31="","",'4 - TRANSPORT'!M31)</f>
        <v/>
      </c>
      <c r="AI20" s="8" t="str">
        <f>IF('4 - TRANSPORT'!N31="","",'4 - TRANSPORT'!N31)</f>
        <v/>
      </c>
      <c r="AJ20" t="str">
        <f>IF('4 - TRANSPORT'!O31="","",'4 - TRANSPORT'!O31)</f>
        <v/>
      </c>
      <c r="AK20" t="str">
        <f>IF('4 - TRANSPORT'!P31="","",'4 - TRANSPORT'!P31)</f>
        <v/>
      </c>
      <c r="AL20" s="28" t="str">
        <f>IF('4 - TRANSPORT'!Q31="","",'4 - TRANSPORT'!Q31)</f>
        <v/>
      </c>
      <c r="AM20" t="str">
        <f>IF('4 - TRANSPORT'!R31="","",'4 - TRANSPORT'!R31)</f>
        <v/>
      </c>
      <c r="AN20" t="str">
        <f>IF('4 - TRANSPORT'!S31="","",'4 - TRANSPORT'!S31)</f>
        <v/>
      </c>
      <c r="AO20" t="str">
        <f>IF('4 - TRANSPORT'!T31="","",'4 - TRANSPORT'!T31)</f>
        <v/>
      </c>
      <c r="AP20" t="str">
        <f t="shared" si="1"/>
        <v/>
      </c>
      <c r="AQ20" t="str">
        <f t="shared" si="2"/>
        <v/>
      </c>
      <c r="AR20" t="str">
        <f t="shared" si="3"/>
        <v/>
      </c>
      <c r="AS20" t="str">
        <f t="shared" si="4"/>
        <v/>
      </c>
      <c r="AT20" t="str">
        <f t="shared" si="5"/>
        <v/>
      </c>
      <c r="AU20" t="str">
        <f t="shared" si="6"/>
        <v/>
      </c>
      <c r="AV20" t="str">
        <f t="shared" si="7"/>
        <v/>
      </c>
      <c r="AW20" t="str">
        <f t="shared" si="8"/>
        <v/>
      </c>
      <c r="AX20" t="str">
        <f t="shared" si="9"/>
        <v/>
      </c>
      <c r="AY20" t="str">
        <f t="shared" si="10"/>
        <v/>
      </c>
    </row>
    <row r="21" spans="1:51">
      <c r="A21" t="str">
        <f>IF(E21="","",'1 - SUMMARY'!F$10)</f>
        <v/>
      </c>
      <c r="B21" t="str">
        <f t="shared" si="0"/>
        <v/>
      </c>
      <c r="C21" t="str">
        <f>IF(AMOUNT!D32="","",AMOUNT!D32)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s="8" t="str">
        <f>IF('2 - FORM GENERAL'!I32="","",'2 - FORM GENERAL'!I32)</f>
        <v/>
      </c>
      <c r="J21" t="str">
        <f>IF('2 - FORM GENERAL'!J32="","",'2 - FORM GENERAL'!J32)</f>
        <v/>
      </c>
      <c r="K21" t="str">
        <f>IF('2 - FORM GENERAL'!K32="","",'2 - FORM GENERAL'!K32)</f>
        <v/>
      </c>
      <c r="L21" t="str">
        <f>IF('2 - FORM GENERAL'!L32="","",'2 - FORM GENERAL'!L32)</f>
        <v/>
      </c>
      <c r="M21" s="8" t="str">
        <f>IF('2 - FORM GENERAL'!M32="","",'2 - FORM GENERAL'!M32)</f>
        <v/>
      </c>
      <c r="N21" s="8" t="str">
        <f>IF('2 - FORM GENERAL'!N32="","",'2 - FORM GENERAL'!N32)</f>
        <v/>
      </c>
      <c r="O21" s="8" t="str">
        <f>IF('2 - FORM GENERAL'!O32="","",'2 - FORM GENERAL'!O32)</f>
        <v/>
      </c>
      <c r="P21" t="str">
        <f>IF('2 - FORM GENERAL'!P32="","",'2 - FORM GENERAL'!P32)</f>
        <v/>
      </c>
      <c r="Q21" t="str">
        <f>IF('3 - FORM COMP'!I32="","",'3 - FORM COMP'!I32)</f>
        <v/>
      </c>
      <c r="R21" t="str">
        <f>IF('3 - FORM COMP'!J32="","",'3 - FORM COMP'!J32)</f>
        <v/>
      </c>
      <c r="S21" t="str">
        <f>IF('3 - FORM COMP'!K32="","",'3 - FORM COMP'!K32)</f>
        <v/>
      </c>
      <c r="T21" s="8" t="str">
        <f>IF('3 - FORM COMP'!L32="","",'3 - FORM COMP'!L32)</f>
        <v/>
      </c>
      <c r="U21" s="8" t="str">
        <f>IF('3 - FORM COMP'!M32="","",'3 - FORM COMP'!M32)</f>
        <v/>
      </c>
      <c r="V21" s="8" t="str">
        <f>IF('3 - FORM COMP'!N32="","",'3 - FORM COMP'!N32)</f>
        <v/>
      </c>
      <c r="W21" s="8" t="str">
        <f>IF('3 - FORM COMP'!O32="","",'3 - FORM COMP'!O32)</f>
        <v/>
      </c>
      <c r="X21" s="8" t="str">
        <f>IF('3 - FORM COMP'!P32="","",'3 - FORM COMP'!P32)</f>
        <v/>
      </c>
      <c r="Y21" t="str">
        <f>IF('3 - FORM COMP'!Q32="","",'3 - FORM COMP'!Q32)</f>
        <v/>
      </c>
      <c r="Z21" t="str">
        <f>IF('3 - FORM COMP'!R32="","",'3 - FORM COMP'!R32)</f>
        <v/>
      </c>
      <c r="AA21" t="str">
        <f>IF('3 - FORM COMP'!S32="","",'3 - FORM COMP'!S32)</f>
        <v/>
      </c>
      <c r="AB21" s="8" t="str">
        <f>IF('4 - TRANSPORT'!G32="","",'4 - TRANSPORT'!G32)</f>
        <v/>
      </c>
      <c r="AC21" t="str">
        <f>IF('4 - TRANSPORT'!H32="","",'4 - TRANSPORT'!H32)</f>
        <v/>
      </c>
      <c r="AD21" t="str">
        <f>IF('4 - TRANSPORT'!I32="","",'4 - TRANSPORT'!I32)</f>
        <v/>
      </c>
      <c r="AE21" s="28" t="str">
        <f>IF('4 - TRANSPORT'!J32="","",'4 - TRANSPORT'!J32)</f>
        <v/>
      </c>
      <c r="AF21" t="str">
        <f>IF('4 - TRANSPORT'!K32="","",'4 - TRANSPORT'!K32)</f>
        <v/>
      </c>
      <c r="AG21" t="str">
        <f>IF('4 - TRANSPORT'!L32="","",'4 - TRANSPORT'!L32)</f>
        <v/>
      </c>
      <c r="AH21" t="str">
        <f>IF('4 - TRANSPORT'!M32="","",'4 - TRANSPORT'!M32)</f>
        <v/>
      </c>
      <c r="AI21" s="8" t="str">
        <f>IF('4 - TRANSPORT'!N32="","",'4 - TRANSPORT'!N32)</f>
        <v/>
      </c>
      <c r="AJ21" t="str">
        <f>IF('4 - TRANSPORT'!O32="","",'4 - TRANSPORT'!O32)</f>
        <v/>
      </c>
      <c r="AK21" t="str">
        <f>IF('4 - TRANSPORT'!P32="","",'4 - TRANSPORT'!P32)</f>
        <v/>
      </c>
      <c r="AL21" s="28" t="str">
        <f>IF('4 - TRANSPORT'!Q32="","",'4 - TRANSPORT'!Q32)</f>
        <v/>
      </c>
      <c r="AM21" t="str">
        <f>IF('4 - TRANSPORT'!R32="","",'4 - TRANSPORT'!R32)</f>
        <v/>
      </c>
      <c r="AN21" t="str">
        <f>IF('4 - TRANSPORT'!S32="","",'4 - TRANSPORT'!S32)</f>
        <v/>
      </c>
      <c r="AO21" t="str">
        <f>IF('4 - TRANSPORT'!T32="","",'4 - TRANSPORT'!T32)</f>
        <v/>
      </c>
      <c r="AP21" t="str">
        <f t="shared" si="1"/>
        <v/>
      </c>
      <c r="AQ21" t="str">
        <f t="shared" si="2"/>
        <v/>
      </c>
      <c r="AR21" t="str">
        <f t="shared" si="3"/>
        <v/>
      </c>
      <c r="AS21" t="str">
        <f t="shared" si="4"/>
        <v/>
      </c>
      <c r="AT21" t="str">
        <f t="shared" si="5"/>
        <v/>
      </c>
      <c r="AU21" t="str">
        <f t="shared" si="6"/>
        <v/>
      </c>
      <c r="AV21" t="str">
        <f t="shared" si="7"/>
        <v/>
      </c>
      <c r="AW21" t="str">
        <f t="shared" si="8"/>
        <v/>
      </c>
      <c r="AX21" t="str">
        <f t="shared" si="9"/>
        <v/>
      </c>
      <c r="AY21" t="str">
        <f t="shared" si="10"/>
        <v/>
      </c>
    </row>
    <row r="22" spans="1:51">
      <c r="A22" t="str">
        <f>IF(E22="","",'1 - SUMMARY'!F$10)</f>
        <v/>
      </c>
      <c r="B22" t="str">
        <f t="shared" si="0"/>
        <v/>
      </c>
      <c r="C22" t="str">
        <f>IF(AMOUNT!D33="","",AMOUNT!D33)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s="8" t="str">
        <f>IF('2 - FORM GENERAL'!I33="","",'2 - FORM GENERAL'!I33)</f>
        <v/>
      </c>
      <c r="J22" t="str">
        <f>IF('2 - FORM GENERAL'!J33="","",'2 - FORM GENERAL'!J33)</f>
        <v/>
      </c>
      <c r="K22" t="str">
        <f>IF('2 - FORM GENERAL'!K33="","",'2 - FORM GENERAL'!K33)</f>
        <v/>
      </c>
      <c r="L22" t="str">
        <f>IF('2 - FORM GENERAL'!L33="","",'2 - FORM GENERAL'!L33)</f>
        <v/>
      </c>
      <c r="M22" s="8" t="str">
        <f>IF('2 - FORM GENERAL'!M33="","",'2 - FORM GENERAL'!M33)</f>
        <v/>
      </c>
      <c r="N22" s="8" t="str">
        <f>IF('2 - FORM GENERAL'!N33="","",'2 - FORM GENERAL'!N33)</f>
        <v/>
      </c>
      <c r="O22" s="8" t="str">
        <f>IF('2 - FORM GENERAL'!O33="","",'2 - FORM GENERAL'!O33)</f>
        <v/>
      </c>
      <c r="P22" t="str">
        <f>IF('2 - FORM GENERAL'!P33="","",'2 - FORM GENERAL'!P33)</f>
        <v/>
      </c>
      <c r="Q22" t="str">
        <f>IF('3 - FORM COMP'!I33="","",'3 - FORM COMP'!I33)</f>
        <v/>
      </c>
      <c r="R22" t="str">
        <f>IF('3 - FORM COMP'!J33="","",'3 - FORM COMP'!J33)</f>
        <v/>
      </c>
      <c r="S22" t="str">
        <f>IF('3 - FORM COMP'!K33="","",'3 - FORM COMP'!K33)</f>
        <v/>
      </c>
      <c r="T22" s="8" t="str">
        <f>IF('3 - FORM COMP'!L33="","",'3 - FORM COMP'!L33)</f>
        <v/>
      </c>
      <c r="U22" s="8" t="str">
        <f>IF('3 - FORM COMP'!M33="","",'3 - FORM COMP'!M33)</f>
        <v/>
      </c>
      <c r="V22" s="8" t="str">
        <f>IF('3 - FORM COMP'!N33="","",'3 - FORM COMP'!N33)</f>
        <v/>
      </c>
      <c r="W22" s="8" t="str">
        <f>IF('3 - FORM COMP'!O33="","",'3 - FORM COMP'!O33)</f>
        <v/>
      </c>
      <c r="X22" s="8" t="str">
        <f>IF('3 - FORM COMP'!P33="","",'3 - FORM COMP'!P33)</f>
        <v/>
      </c>
      <c r="Y22" t="str">
        <f>IF('3 - FORM COMP'!Q33="","",'3 - FORM COMP'!Q33)</f>
        <v/>
      </c>
      <c r="Z22" t="str">
        <f>IF('3 - FORM COMP'!R33="","",'3 - FORM COMP'!R33)</f>
        <v/>
      </c>
      <c r="AA22" t="str">
        <f>IF('3 - FORM COMP'!S33="","",'3 - FORM COMP'!S33)</f>
        <v/>
      </c>
      <c r="AB22" s="8" t="str">
        <f>IF('4 - TRANSPORT'!G33="","",'4 - TRANSPORT'!G33)</f>
        <v/>
      </c>
      <c r="AC22" t="str">
        <f>IF('4 - TRANSPORT'!H33="","",'4 - TRANSPORT'!H33)</f>
        <v/>
      </c>
      <c r="AD22" t="str">
        <f>IF('4 - TRANSPORT'!I33="","",'4 - TRANSPORT'!I33)</f>
        <v/>
      </c>
      <c r="AE22" s="28" t="str">
        <f>IF('4 - TRANSPORT'!J33="","",'4 - TRANSPORT'!J33)</f>
        <v/>
      </c>
      <c r="AF22" t="str">
        <f>IF('4 - TRANSPORT'!K33="","",'4 - TRANSPORT'!K33)</f>
        <v/>
      </c>
      <c r="AG22" t="str">
        <f>IF('4 - TRANSPORT'!L33="","",'4 - TRANSPORT'!L33)</f>
        <v/>
      </c>
      <c r="AH22" t="str">
        <f>IF('4 - TRANSPORT'!M33="","",'4 - TRANSPORT'!M33)</f>
        <v/>
      </c>
      <c r="AI22" s="8" t="str">
        <f>IF('4 - TRANSPORT'!N33="","",'4 - TRANSPORT'!N33)</f>
        <v/>
      </c>
      <c r="AJ22" t="str">
        <f>IF('4 - TRANSPORT'!O33="","",'4 - TRANSPORT'!O33)</f>
        <v/>
      </c>
      <c r="AK22" t="str">
        <f>IF('4 - TRANSPORT'!P33="","",'4 - TRANSPORT'!P33)</f>
        <v/>
      </c>
      <c r="AL22" s="28" t="str">
        <f>IF('4 - TRANSPORT'!Q33="","",'4 - TRANSPORT'!Q33)</f>
        <v/>
      </c>
      <c r="AM22" t="str">
        <f>IF('4 - TRANSPORT'!R33="","",'4 - TRANSPORT'!R33)</f>
        <v/>
      </c>
      <c r="AN22" t="str">
        <f>IF('4 - TRANSPORT'!S33="","",'4 - TRANSPORT'!S33)</f>
        <v/>
      </c>
      <c r="AO22" t="str">
        <f>IF('4 - TRANSPORT'!T33="","",'4 - TRANSPORT'!T33)</f>
        <v/>
      </c>
      <c r="AP22" t="str">
        <f t="shared" si="1"/>
        <v/>
      </c>
      <c r="AQ22" t="str">
        <f t="shared" si="2"/>
        <v/>
      </c>
      <c r="AR22" t="str">
        <f t="shared" si="3"/>
        <v/>
      </c>
      <c r="AS22" t="str">
        <f t="shared" si="4"/>
        <v/>
      </c>
      <c r="AT22" t="str">
        <f t="shared" si="5"/>
        <v/>
      </c>
      <c r="AU22" t="str">
        <f t="shared" si="6"/>
        <v/>
      </c>
      <c r="AV22" t="str">
        <f t="shared" si="7"/>
        <v/>
      </c>
      <c r="AW22" t="str">
        <f t="shared" si="8"/>
        <v/>
      </c>
      <c r="AX22" t="str">
        <f t="shared" si="9"/>
        <v/>
      </c>
      <c r="AY22" t="str">
        <f t="shared" si="10"/>
        <v/>
      </c>
    </row>
    <row r="23" spans="1:51">
      <c r="A23" t="str">
        <f>IF(E23="","",'1 - SUMMARY'!F$10)</f>
        <v/>
      </c>
      <c r="B23" t="str">
        <f t="shared" si="0"/>
        <v/>
      </c>
      <c r="C23" t="str">
        <f>IF(AMOUNT!D34="","",AMOUNT!D34)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s="8" t="str">
        <f>IF('2 - FORM GENERAL'!I34="","",'2 - FORM GENERAL'!I34)</f>
        <v/>
      </c>
      <c r="J23" t="str">
        <f>IF('2 - FORM GENERAL'!J34="","",'2 - FORM GENERAL'!J34)</f>
        <v/>
      </c>
      <c r="K23" t="str">
        <f>IF('2 - FORM GENERAL'!K34="","",'2 - FORM GENERAL'!K34)</f>
        <v/>
      </c>
      <c r="L23" t="str">
        <f>IF('2 - FORM GENERAL'!L34="","",'2 - FORM GENERAL'!L34)</f>
        <v/>
      </c>
      <c r="M23" s="8" t="str">
        <f>IF('2 - FORM GENERAL'!M34="","",'2 - FORM GENERAL'!M34)</f>
        <v/>
      </c>
      <c r="N23" s="8" t="str">
        <f>IF('2 - FORM GENERAL'!N34="","",'2 - FORM GENERAL'!N34)</f>
        <v/>
      </c>
      <c r="O23" s="8" t="str">
        <f>IF('2 - FORM GENERAL'!O34="","",'2 - FORM GENERAL'!O34)</f>
        <v/>
      </c>
      <c r="P23" t="str">
        <f>IF('2 - FORM GENERAL'!P34="","",'2 - FORM GENERAL'!P34)</f>
        <v/>
      </c>
      <c r="Q23" t="str">
        <f>IF('3 - FORM COMP'!I34="","",'3 - FORM COMP'!I34)</f>
        <v/>
      </c>
      <c r="R23" t="str">
        <f>IF('3 - FORM COMP'!J34="","",'3 - FORM COMP'!J34)</f>
        <v/>
      </c>
      <c r="S23" t="str">
        <f>IF('3 - FORM COMP'!K34="","",'3 - FORM COMP'!K34)</f>
        <v/>
      </c>
      <c r="T23" s="8" t="str">
        <f>IF('3 - FORM COMP'!L34="","",'3 - FORM COMP'!L34)</f>
        <v/>
      </c>
      <c r="U23" s="8" t="str">
        <f>IF('3 - FORM COMP'!M34="","",'3 - FORM COMP'!M34)</f>
        <v/>
      </c>
      <c r="V23" s="8" t="str">
        <f>IF('3 - FORM COMP'!N34="","",'3 - FORM COMP'!N34)</f>
        <v/>
      </c>
      <c r="W23" s="8" t="str">
        <f>IF('3 - FORM COMP'!O34="","",'3 - FORM COMP'!O34)</f>
        <v/>
      </c>
      <c r="X23" s="8" t="str">
        <f>IF('3 - FORM COMP'!P34="","",'3 - FORM COMP'!P34)</f>
        <v/>
      </c>
      <c r="Y23" t="str">
        <f>IF('3 - FORM COMP'!Q34="","",'3 - FORM COMP'!Q34)</f>
        <v/>
      </c>
      <c r="Z23" t="str">
        <f>IF('3 - FORM COMP'!R34="","",'3 - FORM COMP'!R34)</f>
        <v/>
      </c>
      <c r="AA23" t="str">
        <f>IF('3 - FORM COMP'!S34="","",'3 - FORM COMP'!S34)</f>
        <v/>
      </c>
      <c r="AB23" s="8" t="str">
        <f>IF('4 - TRANSPORT'!G34="","",'4 - TRANSPORT'!G34)</f>
        <v/>
      </c>
      <c r="AC23" t="str">
        <f>IF('4 - TRANSPORT'!H34="","",'4 - TRANSPORT'!H34)</f>
        <v/>
      </c>
      <c r="AD23" t="str">
        <f>IF('4 - TRANSPORT'!I34="","",'4 - TRANSPORT'!I34)</f>
        <v/>
      </c>
      <c r="AE23" s="28" t="str">
        <f>IF('4 - TRANSPORT'!J34="","",'4 - TRANSPORT'!J34)</f>
        <v/>
      </c>
      <c r="AF23" t="str">
        <f>IF('4 - TRANSPORT'!K34="","",'4 - TRANSPORT'!K34)</f>
        <v/>
      </c>
      <c r="AG23" t="str">
        <f>IF('4 - TRANSPORT'!L34="","",'4 - TRANSPORT'!L34)</f>
        <v/>
      </c>
      <c r="AH23" t="str">
        <f>IF('4 - TRANSPORT'!M34="","",'4 - TRANSPORT'!M34)</f>
        <v/>
      </c>
      <c r="AI23" s="8" t="str">
        <f>IF('4 - TRANSPORT'!N34="","",'4 - TRANSPORT'!N34)</f>
        <v/>
      </c>
      <c r="AJ23" t="str">
        <f>IF('4 - TRANSPORT'!O34="","",'4 - TRANSPORT'!O34)</f>
        <v/>
      </c>
      <c r="AK23" t="str">
        <f>IF('4 - TRANSPORT'!P34="","",'4 - TRANSPORT'!P34)</f>
        <v/>
      </c>
      <c r="AL23" s="28" t="str">
        <f>IF('4 - TRANSPORT'!Q34="","",'4 - TRANSPORT'!Q34)</f>
        <v/>
      </c>
      <c r="AM23" t="str">
        <f>IF('4 - TRANSPORT'!R34="","",'4 - TRANSPORT'!R34)</f>
        <v/>
      </c>
      <c r="AN23" t="str">
        <f>IF('4 - TRANSPORT'!S34="","",'4 - TRANSPORT'!S34)</f>
        <v/>
      </c>
      <c r="AO23" t="str">
        <f>IF('4 - TRANSPORT'!T34="","",'4 - TRANSPORT'!T34)</f>
        <v/>
      </c>
      <c r="AP23" t="str">
        <f t="shared" si="1"/>
        <v/>
      </c>
      <c r="AQ23" t="str">
        <f t="shared" si="2"/>
        <v/>
      </c>
      <c r="AR23" t="str">
        <f t="shared" si="3"/>
        <v/>
      </c>
      <c r="AS23" t="str">
        <f t="shared" si="4"/>
        <v/>
      </c>
      <c r="AT23" t="str">
        <f t="shared" si="5"/>
        <v/>
      </c>
      <c r="AU23" t="str">
        <f t="shared" si="6"/>
        <v/>
      </c>
      <c r="AV23" t="str">
        <f t="shared" si="7"/>
        <v/>
      </c>
      <c r="AW23" t="str">
        <f t="shared" si="8"/>
        <v/>
      </c>
      <c r="AX23" t="str">
        <f t="shared" si="9"/>
        <v/>
      </c>
      <c r="AY23" t="str">
        <f t="shared" si="10"/>
        <v/>
      </c>
    </row>
    <row r="24" spans="1:51">
      <c r="A24" t="str">
        <f>IF(E24="","",'1 - SUMMARY'!F$10)</f>
        <v/>
      </c>
      <c r="B24" t="str">
        <f t="shared" si="0"/>
        <v/>
      </c>
      <c r="C24" t="str">
        <f>IF(AMOUNT!D35="","",AMOUNT!D35)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s="8" t="str">
        <f>IF('2 - FORM GENERAL'!I35="","",'2 - FORM GENERAL'!I35)</f>
        <v/>
      </c>
      <c r="J24" t="str">
        <f>IF('2 - FORM GENERAL'!J35="","",'2 - FORM GENERAL'!J35)</f>
        <v/>
      </c>
      <c r="K24" t="str">
        <f>IF('2 - FORM GENERAL'!K35="","",'2 - FORM GENERAL'!K35)</f>
        <v/>
      </c>
      <c r="L24" t="str">
        <f>IF('2 - FORM GENERAL'!L35="","",'2 - FORM GENERAL'!L35)</f>
        <v/>
      </c>
      <c r="M24" s="8" t="str">
        <f>IF('2 - FORM GENERAL'!M35="","",'2 - FORM GENERAL'!M35)</f>
        <v/>
      </c>
      <c r="N24" s="8" t="str">
        <f>IF('2 - FORM GENERAL'!N35="","",'2 - FORM GENERAL'!N35)</f>
        <v/>
      </c>
      <c r="O24" s="8" t="str">
        <f>IF('2 - FORM GENERAL'!O35="","",'2 - FORM GENERAL'!O35)</f>
        <v/>
      </c>
      <c r="P24" t="str">
        <f>IF('2 - FORM GENERAL'!P35="","",'2 - FORM GENERAL'!P35)</f>
        <v/>
      </c>
      <c r="Q24" t="str">
        <f>IF('3 - FORM COMP'!I35="","",'3 - FORM COMP'!I35)</f>
        <v/>
      </c>
      <c r="R24" t="str">
        <f>IF('3 - FORM COMP'!J35="","",'3 - FORM COMP'!J35)</f>
        <v/>
      </c>
      <c r="S24" t="str">
        <f>IF('3 - FORM COMP'!K35="","",'3 - FORM COMP'!K35)</f>
        <v/>
      </c>
      <c r="T24" s="8" t="str">
        <f>IF('3 - FORM COMP'!L35="","",'3 - FORM COMP'!L35)</f>
        <v/>
      </c>
      <c r="U24" s="8" t="str">
        <f>IF('3 - FORM COMP'!M35="","",'3 - FORM COMP'!M35)</f>
        <v/>
      </c>
      <c r="V24" s="8" t="str">
        <f>IF('3 - FORM COMP'!N35="","",'3 - FORM COMP'!N35)</f>
        <v/>
      </c>
      <c r="W24" s="8" t="str">
        <f>IF('3 - FORM COMP'!O35="","",'3 - FORM COMP'!O35)</f>
        <v/>
      </c>
      <c r="X24" s="8" t="str">
        <f>IF('3 - FORM COMP'!P35="","",'3 - FORM COMP'!P35)</f>
        <v/>
      </c>
      <c r="Y24" t="str">
        <f>IF('3 - FORM COMP'!Q35="","",'3 - FORM COMP'!Q35)</f>
        <v/>
      </c>
      <c r="Z24" t="str">
        <f>IF('3 - FORM COMP'!R35="","",'3 - FORM COMP'!R35)</f>
        <v/>
      </c>
      <c r="AA24" t="str">
        <f>IF('3 - FORM COMP'!S35="","",'3 - FORM COMP'!S35)</f>
        <v/>
      </c>
      <c r="AB24" s="8" t="str">
        <f>IF('4 - TRANSPORT'!G35="","",'4 - TRANSPORT'!G35)</f>
        <v/>
      </c>
      <c r="AC24" t="str">
        <f>IF('4 - TRANSPORT'!H35="","",'4 - TRANSPORT'!H35)</f>
        <v/>
      </c>
      <c r="AD24" t="str">
        <f>IF('4 - TRANSPORT'!I35="","",'4 - TRANSPORT'!I35)</f>
        <v/>
      </c>
      <c r="AE24" s="28" t="str">
        <f>IF('4 - TRANSPORT'!J35="","",'4 - TRANSPORT'!J35)</f>
        <v/>
      </c>
      <c r="AF24" t="str">
        <f>IF('4 - TRANSPORT'!K35="","",'4 - TRANSPORT'!K35)</f>
        <v/>
      </c>
      <c r="AG24" t="str">
        <f>IF('4 - TRANSPORT'!L35="","",'4 - TRANSPORT'!L35)</f>
        <v/>
      </c>
      <c r="AH24" t="str">
        <f>IF('4 - TRANSPORT'!M35="","",'4 - TRANSPORT'!M35)</f>
        <v/>
      </c>
      <c r="AI24" s="8" t="str">
        <f>IF('4 - TRANSPORT'!N35="","",'4 - TRANSPORT'!N35)</f>
        <v/>
      </c>
      <c r="AJ24" t="str">
        <f>IF('4 - TRANSPORT'!O35="","",'4 - TRANSPORT'!O35)</f>
        <v/>
      </c>
      <c r="AK24" t="str">
        <f>IF('4 - TRANSPORT'!P35="","",'4 - TRANSPORT'!P35)</f>
        <v/>
      </c>
      <c r="AL24" s="28" t="str">
        <f>IF('4 - TRANSPORT'!Q35="","",'4 - TRANSPORT'!Q35)</f>
        <v/>
      </c>
      <c r="AM24" t="str">
        <f>IF('4 - TRANSPORT'!R35="","",'4 - TRANSPORT'!R35)</f>
        <v/>
      </c>
      <c r="AN24" t="str">
        <f>IF('4 - TRANSPORT'!S35="","",'4 - TRANSPORT'!S35)</f>
        <v/>
      </c>
      <c r="AO24" t="str">
        <f>IF('4 - TRANSPORT'!T35="","",'4 - TRANSPORT'!T35)</f>
        <v/>
      </c>
      <c r="AP24" t="str">
        <f t="shared" si="1"/>
        <v/>
      </c>
      <c r="AQ24" t="str">
        <f t="shared" si="2"/>
        <v/>
      </c>
      <c r="AR24" t="str">
        <f t="shared" si="3"/>
        <v/>
      </c>
      <c r="AS24" t="str">
        <f t="shared" si="4"/>
        <v/>
      </c>
      <c r="AT24" t="str">
        <f t="shared" si="5"/>
        <v/>
      </c>
      <c r="AU24" t="str">
        <f t="shared" si="6"/>
        <v/>
      </c>
      <c r="AV24" t="str">
        <f t="shared" si="7"/>
        <v/>
      </c>
      <c r="AW24" t="str">
        <f t="shared" si="8"/>
        <v/>
      </c>
      <c r="AX24" t="str">
        <f t="shared" si="9"/>
        <v/>
      </c>
      <c r="AY24" t="str">
        <f t="shared" si="10"/>
        <v/>
      </c>
    </row>
    <row r="25" spans="1:51">
      <c r="A25" t="str">
        <f>IF(E25="","",'1 - SUMMARY'!F$10)</f>
        <v/>
      </c>
      <c r="B25" t="str">
        <f t="shared" si="0"/>
        <v/>
      </c>
      <c r="C25" t="str">
        <f>IF(AMOUNT!D36="","",AMOUNT!D36)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s="8" t="str">
        <f>IF('2 - FORM GENERAL'!I36="","",'2 - FORM GENERAL'!I36)</f>
        <v/>
      </c>
      <c r="J25" t="str">
        <f>IF('2 - FORM GENERAL'!J36="","",'2 - FORM GENERAL'!J36)</f>
        <v/>
      </c>
      <c r="K25" t="str">
        <f>IF('2 - FORM GENERAL'!K36="","",'2 - FORM GENERAL'!K36)</f>
        <v/>
      </c>
      <c r="L25" t="str">
        <f>IF('2 - FORM GENERAL'!L36="","",'2 - FORM GENERAL'!L36)</f>
        <v/>
      </c>
      <c r="M25" s="8" t="str">
        <f>IF('2 - FORM GENERAL'!M36="","",'2 - FORM GENERAL'!M36)</f>
        <v/>
      </c>
      <c r="N25" s="8" t="str">
        <f>IF('2 - FORM GENERAL'!N36="","",'2 - FORM GENERAL'!N36)</f>
        <v/>
      </c>
      <c r="O25" s="8" t="str">
        <f>IF('2 - FORM GENERAL'!O36="","",'2 - FORM GENERAL'!O36)</f>
        <v/>
      </c>
      <c r="P25" t="str">
        <f>IF('2 - FORM GENERAL'!P36="","",'2 - FORM GENERAL'!P36)</f>
        <v/>
      </c>
      <c r="Q25" t="str">
        <f>IF('3 - FORM COMP'!I36="","",'3 - FORM COMP'!I36)</f>
        <v/>
      </c>
      <c r="R25" t="str">
        <f>IF('3 - FORM COMP'!J36="","",'3 - FORM COMP'!J36)</f>
        <v/>
      </c>
      <c r="S25" t="str">
        <f>IF('3 - FORM COMP'!K36="","",'3 - FORM COMP'!K36)</f>
        <v/>
      </c>
      <c r="T25" s="8" t="str">
        <f>IF('3 - FORM COMP'!L36="","",'3 - FORM COMP'!L36)</f>
        <v/>
      </c>
      <c r="U25" s="8" t="str">
        <f>IF('3 - FORM COMP'!M36="","",'3 - FORM COMP'!M36)</f>
        <v/>
      </c>
      <c r="V25" s="8" t="str">
        <f>IF('3 - FORM COMP'!N36="","",'3 - FORM COMP'!N36)</f>
        <v/>
      </c>
      <c r="W25" s="8" t="str">
        <f>IF('3 - FORM COMP'!O36="","",'3 - FORM COMP'!O36)</f>
        <v/>
      </c>
      <c r="X25" s="8" t="str">
        <f>IF('3 - FORM COMP'!P36="","",'3 - FORM COMP'!P36)</f>
        <v/>
      </c>
      <c r="Y25" t="str">
        <f>IF('3 - FORM COMP'!Q36="","",'3 - FORM COMP'!Q36)</f>
        <v/>
      </c>
      <c r="Z25" t="str">
        <f>IF('3 - FORM COMP'!R36="","",'3 - FORM COMP'!R36)</f>
        <v/>
      </c>
      <c r="AA25" t="str">
        <f>IF('3 - FORM COMP'!S36="","",'3 - FORM COMP'!S36)</f>
        <v/>
      </c>
      <c r="AB25" s="8" t="str">
        <f>IF('4 - TRANSPORT'!G36="","",'4 - TRANSPORT'!G36)</f>
        <v/>
      </c>
      <c r="AC25" t="str">
        <f>IF('4 - TRANSPORT'!H36="","",'4 - TRANSPORT'!H36)</f>
        <v/>
      </c>
      <c r="AD25" t="str">
        <f>IF('4 - TRANSPORT'!I36="","",'4 - TRANSPORT'!I36)</f>
        <v/>
      </c>
      <c r="AE25" s="28" t="str">
        <f>IF('4 - TRANSPORT'!J36="","",'4 - TRANSPORT'!J36)</f>
        <v/>
      </c>
      <c r="AF25" t="str">
        <f>IF('4 - TRANSPORT'!K36="","",'4 - TRANSPORT'!K36)</f>
        <v/>
      </c>
      <c r="AG25" t="str">
        <f>IF('4 - TRANSPORT'!L36="","",'4 - TRANSPORT'!L36)</f>
        <v/>
      </c>
      <c r="AH25" t="str">
        <f>IF('4 - TRANSPORT'!M36="","",'4 - TRANSPORT'!M36)</f>
        <v/>
      </c>
      <c r="AI25" s="8" t="str">
        <f>IF('4 - TRANSPORT'!N36="","",'4 - TRANSPORT'!N36)</f>
        <v/>
      </c>
      <c r="AJ25" t="str">
        <f>IF('4 - TRANSPORT'!O36="","",'4 - TRANSPORT'!O36)</f>
        <v/>
      </c>
      <c r="AK25" t="str">
        <f>IF('4 - TRANSPORT'!P36="","",'4 - TRANSPORT'!P36)</f>
        <v/>
      </c>
      <c r="AL25" s="28" t="str">
        <f>IF('4 - TRANSPORT'!Q36="","",'4 - TRANSPORT'!Q36)</f>
        <v/>
      </c>
      <c r="AM25" t="str">
        <f>IF('4 - TRANSPORT'!R36="","",'4 - TRANSPORT'!R36)</f>
        <v/>
      </c>
      <c r="AN25" t="str">
        <f>IF('4 - TRANSPORT'!S36="","",'4 - TRANSPORT'!S36)</f>
        <v/>
      </c>
      <c r="AO25" t="str">
        <f>IF('4 - TRANSPORT'!T36="","",'4 - TRANSPORT'!T36)</f>
        <v/>
      </c>
      <c r="AP25" t="str">
        <f t="shared" si="1"/>
        <v/>
      </c>
      <c r="AQ25" t="str">
        <f t="shared" si="2"/>
        <v/>
      </c>
      <c r="AR25" t="str">
        <f t="shared" si="3"/>
        <v/>
      </c>
      <c r="AS25" t="str">
        <f t="shared" si="4"/>
        <v/>
      </c>
      <c r="AT25" t="str">
        <f t="shared" si="5"/>
        <v/>
      </c>
      <c r="AU25" t="str">
        <f t="shared" si="6"/>
        <v/>
      </c>
      <c r="AV25" t="str">
        <f t="shared" si="7"/>
        <v/>
      </c>
      <c r="AW25" t="str">
        <f t="shared" si="8"/>
        <v/>
      </c>
      <c r="AX25" t="str">
        <f t="shared" si="9"/>
        <v/>
      </c>
      <c r="AY25" t="str">
        <f t="shared" si="10"/>
        <v/>
      </c>
    </row>
    <row r="26" spans="1:51">
      <c r="A26" t="str">
        <f>IF(E26="","",'1 - SUMMARY'!F$10)</f>
        <v/>
      </c>
      <c r="B26" t="str">
        <f t="shared" si="0"/>
        <v/>
      </c>
      <c r="C26" t="str">
        <f>IF(AMOUNT!D37="","",AMOUNT!D37)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s="8" t="str">
        <f>IF('2 - FORM GENERAL'!I37="","",'2 - FORM GENERAL'!I37)</f>
        <v/>
      </c>
      <c r="J26" t="str">
        <f>IF('2 - FORM GENERAL'!J37="","",'2 - FORM GENERAL'!J37)</f>
        <v/>
      </c>
      <c r="K26" t="str">
        <f>IF('2 - FORM GENERAL'!K37="","",'2 - FORM GENERAL'!K37)</f>
        <v/>
      </c>
      <c r="L26" t="str">
        <f>IF('2 - FORM GENERAL'!L37="","",'2 - FORM GENERAL'!L37)</f>
        <v/>
      </c>
      <c r="M26" s="8" t="str">
        <f>IF('2 - FORM GENERAL'!M37="","",'2 - FORM GENERAL'!M37)</f>
        <v/>
      </c>
      <c r="N26" s="8" t="str">
        <f>IF('2 - FORM GENERAL'!N37="","",'2 - FORM GENERAL'!N37)</f>
        <v/>
      </c>
      <c r="O26" s="8" t="str">
        <f>IF('2 - FORM GENERAL'!O37="","",'2 - FORM GENERAL'!O37)</f>
        <v/>
      </c>
      <c r="P26" t="str">
        <f>IF('2 - FORM GENERAL'!P37="","",'2 - FORM GENERAL'!P37)</f>
        <v/>
      </c>
      <c r="Q26" t="str">
        <f>IF('3 - FORM COMP'!I37="","",'3 - FORM COMP'!I37)</f>
        <v/>
      </c>
      <c r="R26" t="str">
        <f>IF('3 - FORM COMP'!J37="","",'3 - FORM COMP'!J37)</f>
        <v/>
      </c>
      <c r="S26" t="str">
        <f>IF('3 - FORM COMP'!K37="","",'3 - FORM COMP'!K37)</f>
        <v/>
      </c>
      <c r="T26" s="8" t="str">
        <f>IF('3 - FORM COMP'!L37="","",'3 - FORM COMP'!L37)</f>
        <v/>
      </c>
      <c r="U26" s="8" t="str">
        <f>IF('3 - FORM COMP'!M37="","",'3 - FORM COMP'!M37)</f>
        <v/>
      </c>
      <c r="V26" s="8" t="str">
        <f>IF('3 - FORM COMP'!N37="","",'3 - FORM COMP'!N37)</f>
        <v/>
      </c>
      <c r="W26" s="8" t="str">
        <f>IF('3 - FORM COMP'!O37="","",'3 - FORM COMP'!O37)</f>
        <v/>
      </c>
      <c r="X26" s="8" t="str">
        <f>IF('3 - FORM COMP'!P37="","",'3 - FORM COMP'!P37)</f>
        <v/>
      </c>
      <c r="Y26" t="str">
        <f>IF('3 - FORM COMP'!Q37="","",'3 - FORM COMP'!Q37)</f>
        <v/>
      </c>
      <c r="Z26" t="str">
        <f>IF('3 - FORM COMP'!R37="","",'3 - FORM COMP'!R37)</f>
        <v/>
      </c>
      <c r="AA26" t="str">
        <f>IF('3 - FORM COMP'!S37="","",'3 - FORM COMP'!S37)</f>
        <v/>
      </c>
      <c r="AB26" s="8" t="str">
        <f>IF('4 - TRANSPORT'!G37="","",'4 - TRANSPORT'!G37)</f>
        <v/>
      </c>
      <c r="AC26" t="str">
        <f>IF('4 - TRANSPORT'!H37="","",'4 - TRANSPORT'!H37)</f>
        <v/>
      </c>
      <c r="AD26" t="str">
        <f>IF('4 - TRANSPORT'!I37="","",'4 - TRANSPORT'!I37)</f>
        <v/>
      </c>
      <c r="AE26" s="28" t="str">
        <f>IF('4 - TRANSPORT'!J37="","",'4 - TRANSPORT'!J37)</f>
        <v/>
      </c>
      <c r="AF26" t="str">
        <f>IF('4 - TRANSPORT'!K37="","",'4 - TRANSPORT'!K37)</f>
        <v/>
      </c>
      <c r="AG26" t="str">
        <f>IF('4 - TRANSPORT'!L37="","",'4 - TRANSPORT'!L37)</f>
        <v/>
      </c>
      <c r="AH26" t="str">
        <f>IF('4 - TRANSPORT'!M37="","",'4 - TRANSPORT'!M37)</f>
        <v/>
      </c>
      <c r="AI26" s="8" t="str">
        <f>IF('4 - TRANSPORT'!N37="","",'4 - TRANSPORT'!N37)</f>
        <v/>
      </c>
      <c r="AJ26" t="str">
        <f>IF('4 - TRANSPORT'!O37="","",'4 - TRANSPORT'!O37)</f>
        <v/>
      </c>
      <c r="AK26" t="str">
        <f>IF('4 - TRANSPORT'!P37="","",'4 - TRANSPORT'!P37)</f>
        <v/>
      </c>
      <c r="AL26" s="28" t="str">
        <f>IF('4 - TRANSPORT'!Q37="","",'4 - TRANSPORT'!Q37)</f>
        <v/>
      </c>
      <c r="AM26" t="str">
        <f>IF('4 - TRANSPORT'!R37="","",'4 - TRANSPORT'!R37)</f>
        <v/>
      </c>
      <c r="AN26" t="str">
        <f>IF('4 - TRANSPORT'!S37="","",'4 - TRANSPORT'!S37)</f>
        <v/>
      </c>
      <c r="AO26" t="str">
        <f>IF('4 - TRANSPORT'!T37="","",'4 - TRANSPORT'!T37)</f>
        <v/>
      </c>
      <c r="AP26" t="str">
        <f t="shared" si="1"/>
        <v/>
      </c>
      <c r="AQ26" t="str">
        <f t="shared" si="2"/>
        <v/>
      </c>
      <c r="AR26" t="str">
        <f t="shared" si="3"/>
        <v/>
      </c>
      <c r="AS26" t="str">
        <f t="shared" si="4"/>
        <v/>
      </c>
      <c r="AT26" t="str">
        <f t="shared" si="5"/>
        <v/>
      </c>
      <c r="AU26" t="str">
        <f t="shared" si="6"/>
        <v/>
      </c>
      <c r="AV26" t="str">
        <f t="shared" si="7"/>
        <v/>
      </c>
      <c r="AW26" t="str">
        <f t="shared" si="8"/>
        <v/>
      </c>
      <c r="AX26" t="str">
        <f t="shared" si="9"/>
        <v/>
      </c>
      <c r="AY26" t="str">
        <f t="shared" si="10"/>
        <v/>
      </c>
    </row>
    <row r="27" spans="1:51">
      <c r="A27" t="str">
        <f>IF(E27="","",'1 - SUMMARY'!F$10)</f>
        <v/>
      </c>
      <c r="B27" t="str">
        <f t="shared" si="0"/>
        <v/>
      </c>
      <c r="C27" t="str">
        <f>IF(AMOUNT!D38="","",AMOUNT!D38)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s="8" t="str">
        <f>IF('2 - FORM GENERAL'!I38="","",'2 - FORM GENERAL'!I38)</f>
        <v/>
      </c>
      <c r="J27" t="str">
        <f>IF('2 - FORM GENERAL'!J38="","",'2 - FORM GENERAL'!J38)</f>
        <v/>
      </c>
      <c r="K27" t="str">
        <f>IF('2 - FORM GENERAL'!K38="","",'2 - FORM GENERAL'!K38)</f>
        <v/>
      </c>
      <c r="L27" t="str">
        <f>IF('2 - FORM GENERAL'!L38="","",'2 - FORM GENERAL'!L38)</f>
        <v/>
      </c>
      <c r="M27" s="8" t="str">
        <f>IF('2 - FORM GENERAL'!M38="","",'2 - FORM GENERAL'!M38)</f>
        <v/>
      </c>
      <c r="N27" s="8" t="str">
        <f>IF('2 - FORM GENERAL'!N38="","",'2 - FORM GENERAL'!N38)</f>
        <v/>
      </c>
      <c r="O27" s="8" t="str">
        <f>IF('2 - FORM GENERAL'!O38="","",'2 - FORM GENERAL'!O38)</f>
        <v/>
      </c>
      <c r="P27" t="str">
        <f>IF('2 - FORM GENERAL'!P38="","",'2 - FORM GENERAL'!P38)</f>
        <v/>
      </c>
      <c r="Q27" t="str">
        <f>IF('3 - FORM COMP'!I38="","",'3 - FORM COMP'!I38)</f>
        <v/>
      </c>
      <c r="R27" t="str">
        <f>IF('3 - FORM COMP'!J38="","",'3 - FORM COMP'!J38)</f>
        <v/>
      </c>
      <c r="S27" t="str">
        <f>IF('3 - FORM COMP'!K38="","",'3 - FORM COMP'!K38)</f>
        <v/>
      </c>
      <c r="T27" s="8" t="str">
        <f>IF('3 - FORM COMP'!L38="","",'3 - FORM COMP'!L38)</f>
        <v/>
      </c>
      <c r="U27" s="8" t="str">
        <f>IF('3 - FORM COMP'!M38="","",'3 - FORM COMP'!M38)</f>
        <v/>
      </c>
      <c r="V27" s="8" t="str">
        <f>IF('3 - FORM COMP'!N38="","",'3 - FORM COMP'!N38)</f>
        <v/>
      </c>
      <c r="W27" s="8" t="str">
        <f>IF('3 - FORM COMP'!O38="","",'3 - FORM COMP'!O38)</f>
        <v/>
      </c>
      <c r="X27" s="8" t="str">
        <f>IF('3 - FORM COMP'!P38="","",'3 - FORM COMP'!P38)</f>
        <v/>
      </c>
      <c r="Y27" t="str">
        <f>IF('3 - FORM COMP'!Q38="","",'3 - FORM COMP'!Q38)</f>
        <v/>
      </c>
      <c r="Z27" t="str">
        <f>IF('3 - FORM COMP'!R38="","",'3 - FORM COMP'!R38)</f>
        <v/>
      </c>
      <c r="AA27" t="str">
        <f>IF('3 - FORM COMP'!S38="","",'3 - FORM COMP'!S38)</f>
        <v/>
      </c>
      <c r="AB27" s="8" t="str">
        <f>IF('4 - TRANSPORT'!G38="","",'4 - TRANSPORT'!G38)</f>
        <v/>
      </c>
      <c r="AC27" t="str">
        <f>IF('4 - TRANSPORT'!H38="","",'4 - TRANSPORT'!H38)</f>
        <v/>
      </c>
      <c r="AD27" t="str">
        <f>IF('4 - TRANSPORT'!I38="","",'4 - TRANSPORT'!I38)</f>
        <v/>
      </c>
      <c r="AE27" s="28" t="str">
        <f>IF('4 - TRANSPORT'!J38="","",'4 - TRANSPORT'!J38)</f>
        <v/>
      </c>
      <c r="AF27" t="str">
        <f>IF('4 - TRANSPORT'!K38="","",'4 - TRANSPORT'!K38)</f>
        <v/>
      </c>
      <c r="AG27" t="str">
        <f>IF('4 - TRANSPORT'!L38="","",'4 - TRANSPORT'!L38)</f>
        <v/>
      </c>
      <c r="AH27" t="str">
        <f>IF('4 - TRANSPORT'!M38="","",'4 - TRANSPORT'!M38)</f>
        <v/>
      </c>
      <c r="AI27" s="8" t="str">
        <f>IF('4 - TRANSPORT'!N38="","",'4 - TRANSPORT'!N38)</f>
        <v/>
      </c>
      <c r="AJ27" t="str">
        <f>IF('4 - TRANSPORT'!O38="","",'4 - TRANSPORT'!O38)</f>
        <v/>
      </c>
      <c r="AK27" t="str">
        <f>IF('4 - TRANSPORT'!P38="","",'4 - TRANSPORT'!P38)</f>
        <v/>
      </c>
      <c r="AL27" s="28" t="str">
        <f>IF('4 - TRANSPORT'!Q38="","",'4 - TRANSPORT'!Q38)</f>
        <v/>
      </c>
      <c r="AM27" t="str">
        <f>IF('4 - TRANSPORT'!R38="","",'4 - TRANSPORT'!R38)</f>
        <v/>
      </c>
      <c r="AN27" t="str">
        <f>IF('4 - TRANSPORT'!S38="","",'4 - TRANSPORT'!S38)</f>
        <v/>
      </c>
      <c r="AO27" t="str">
        <f>IF('4 - TRANSPORT'!T38="","",'4 - TRANSPORT'!T38)</f>
        <v/>
      </c>
      <c r="AP27" t="str">
        <f t="shared" si="1"/>
        <v/>
      </c>
      <c r="AQ27" t="str">
        <f t="shared" si="2"/>
        <v/>
      </c>
      <c r="AR27" t="str">
        <f t="shared" si="3"/>
        <v/>
      </c>
      <c r="AS27" t="str">
        <f t="shared" si="4"/>
        <v/>
      </c>
      <c r="AT27" t="str">
        <f t="shared" si="5"/>
        <v/>
      </c>
      <c r="AU27" t="str">
        <f t="shared" si="6"/>
        <v/>
      </c>
      <c r="AV27" t="str">
        <f t="shared" si="7"/>
        <v/>
      </c>
      <c r="AW27" t="str">
        <f t="shared" si="8"/>
        <v/>
      </c>
      <c r="AX27" t="str">
        <f t="shared" si="9"/>
        <v/>
      </c>
      <c r="AY27" t="str">
        <f t="shared" si="10"/>
        <v/>
      </c>
    </row>
    <row r="28" spans="1:51">
      <c r="A28" t="str">
        <f>IF(E28="","",'1 - SUMMARY'!F$10)</f>
        <v/>
      </c>
      <c r="B28" t="str">
        <f t="shared" si="0"/>
        <v/>
      </c>
      <c r="C28" t="str">
        <f>IF(AMOUNT!D39="","",AMOUNT!D39)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s="8" t="str">
        <f>IF('2 - FORM GENERAL'!I39="","",'2 - FORM GENERAL'!I39)</f>
        <v/>
      </c>
      <c r="J28" t="str">
        <f>IF('2 - FORM GENERAL'!J39="","",'2 - FORM GENERAL'!J39)</f>
        <v/>
      </c>
      <c r="K28" t="str">
        <f>IF('2 - FORM GENERAL'!K39="","",'2 - FORM GENERAL'!K39)</f>
        <v/>
      </c>
      <c r="L28" t="str">
        <f>IF('2 - FORM GENERAL'!L39="","",'2 - FORM GENERAL'!L39)</f>
        <v/>
      </c>
      <c r="M28" s="8" t="str">
        <f>IF('2 - FORM GENERAL'!M39="","",'2 - FORM GENERAL'!M39)</f>
        <v/>
      </c>
      <c r="N28" s="8" t="str">
        <f>IF('2 - FORM GENERAL'!N39="","",'2 - FORM GENERAL'!N39)</f>
        <v/>
      </c>
      <c r="O28" s="8" t="str">
        <f>IF('2 - FORM GENERAL'!O39="","",'2 - FORM GENERAL'!O39)</f>
        <v/>
      </c>
      <c r="P28" t="str">
        <f>IF('2 - FORM GENERAL'!P39="","",'2 - FORM GENERAL'!P39)</f>
        <v/>
      </c>
      <c r="Q28" t="str">
        <f>IF('3 - FORM COMP'!I39="","",'3 - FORM COMP'!I39)</f>
        <v/>
      </c>
      <c r="R28" t="str">
        <f>IF('3 - FORM COMP'!J39="","",'3 - FORM COMP'!J39)</f>
        <v/>
      </c>
      <c r="S28" t="str">
        <f>IF('3 - FORM COMP'!K39="","",'3 - FORM COMP'!K39)</f>
        <v/>
      </c>
      <c r="T28" s="8" t="str">
        <f>IF('3 - FORM COMP'!L39="","",'3 - FORM COMP'!L39)</f>
        <v/>
      </c>
      <c r="U28" s="8" t="str">
        <f>IF('3 - FORM COMP'!M39="","",'3 - FORM COMP'!M39)</f>
        <v/>
      </c>
      <c r="V28" s="8" t="str">
        <f>IF('3 - FORM COMP'!N39="","",'3 - FORM COMP'!N39)</f>
        <v/>
      </c>
      <c r="W28" s="8" t="str">
        <f>IF('3 - FORM COMP'!O39="","",'3 - FORM COMP'!O39)</f>
        <v/>
      </c>
      <c r="X28" s="8" t="str">
        <f>IF('3 - FORM COMP'!P39="","",'3 - FORM COMP'!P39)</f>
        <v/>
      </c>
      <c r="Y28" t="str">
        <f>IF('3 - FORM COMP'!Q39="","",'3 - FORM COMP'!Q39)</f>
        <v/>
      </c>
      <c r="Z28" t="str">
        <f>IF('3 - FORM COMP'!R39="","",'3 - FORM COMP'!R39)</f>
        <v/>
      </c>
      <c r="AA28" t="str">
        <f>IF('3 - FORM COMP'!S39="","",'3 - FORM COMP'!S39)</f>
        <v/>
      </c>
      <c r="AB28" s="8" t="str">
        <f>IF('4 - TRANSPORT'!G39="","",'4 - TRANSPORT'!G39)</f>
        <v/>
      </c>
      <c r="AC28" t="str">
        <f>IF('4 - TRANSPORT'!H39="","",'4 - TRANSPORT'!H39)</f>
        <v/>
      </c>
      <c r="AD28" t="str">
        <f>IF('4 - TRANSPORT'!I39="","",'4 - TRANSPORT'!I39)</f>
        <v/>
      </c>
      <c r="AE28" s="28" t="str">
        <f>IF('4 - TRANSPORT'!J39="","",'4 - TRANSPORT'!J39)</f>
        <v/>
      </c>
      <c r="AF28" t="str">
        <f>IF('4 - TRANSPORT'!K39="","",'4 - TRANSPORT'!K39)</f>
        <v/>
      </c>
      <c r="AG28" t="str">
        <f>IF('4 - TRANSPORT'!L39="","",'4 - TRANSPORT'!L39)</f>
        <v/>
      </c>
      <c r="AH28" t="str">
        <f>IF('4 - TRANSPORT'!M39="","",'4 - TRANSPORT'!M39)</f>
        <v/>
      </c>
      <c r="AI28" s="8" t="str">
        <f>IF('4 - TRANSPORT'!N39="","",'4 - TRANSPORT'!N39)</f>
        <v/>
      </c>
      <c r="AJ28" t="str">
        <f>IF('4 - TRANSPORT'!O39="","",'4 - TRANSPORT'!O39)</f>
        <v/>
      </c>
      <c r="AK28" t="str">
        <f>IF('4 - TRANSPORT'!P39="","",'4 - TRANSPORT'!P39)</f>
        <v/>
      </c>
      <c r="AL28" s="28" t="str">
        <f>IF('4 - TRANSPORT'!Q39="","",'4 - TRANSPORT'!Q39)</f>
        <v/>
      </c>
      <c r="AM28" t="str">
        <f>IF('4 - TRANSPORT'!R39="","",'4 - TRANSPORT'!R39)</f>
        <v/>
      </c>
      <c r="AN28" t="str">
        <f>IF('4 - TRANSPORT'!S39="","",'4 - TRANSPORT'!S39)</f>
        <v/>
      </c>
      <c r="AO28" t="str">
        <f>IF('4 - TRANSPORT'!T39="","",'4 - TRANSPORT'!T39)</f>
        <v/>
      </c>
      <c r="AP28" t="str">
        <f t="shared" si="1"/>
        <v/>
      </c>
      <c r="AQ28" t="str">
        <f t="shared" si="2"/>
        <v/>
      </c>
      <c r="AR28" t="str">
        <f t="shared" si="3"/>
        <v/>
      </c>
      <c r="AS28" t="str">
        <f t="shared" si="4"/>
        <v/>
      </c>
      <c r="AT28" t="str">
        <f t="shared" si="5"/>
        <v/>
      </c>
      <c r="AU28" t="str">
        <f t="shared" si="6"/>
        <v/>
      </c>
      <c r="AV28" t="str">
        <f t="shared" si="7"/>
        <v/>
      </c>
      <c r="AW28" t="str">
        <f t="shared" si="8"/>
        <v/>
      </c>
      <c r="AX28" t="str">
        <f t="shared" si="9"/>
        <v/>
      </c>
      <c r="AY28" t="str">
        <f t="shared" si="10"/>
        <v/>
      </c>
    </row>
    <row r="29" spans="1:51">
      <c r="A29" t="str">
        <f>IF(E29="","",'1 - SUMMARY'!F$10)</f>
        <v/>
      </c>
      <c r="B29" t="str">
        <f t="shared" si="0"/>
        <v/>
      </c>
      <c r="C29" t="str">
        <f>IF(AMOUNT!D40="","",AMOUNT!D40)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s="8" t="str">
        <f>IF('2 - FORM GENERAL'!I40="","",'2 - FORM GENERAL'!I40)</f>
        <v/>
      </c>
      <c r="J29" t="str">
        <f>IF('2 - FORM GENERAL'!J40="","",'2 - FORM GENERAL'!J40)</f>
        <v/>
      </c>
      <c r="K29" t="str">
        <f>IF('2 - FORM GENERAL'!K40="","",'2 - FORM GENERAL'!K40)</f>
        <v/>
      </c>
      <c r="L29" t="str">
        <f>IF('2 - FORM GENERAL'!L40="","",'2 - FORM GENERAL'!L40)</f>
        <v/>
      </c>
      <c r="M29" s="8" t="str">
        <f>IF('2 - FORM GENERAL'!M40="","",'2 - FORM GENERAL'!M40)</f>
        <v/>
      </c>
      <c r="N29" s="8" t="str">
        <f>IF('2 - FORM GENERAL'!N40="","",'2 - FORM GENERAL'!N40)</f>
        <v/>
      </c>
      <c r="O29" s="8" t="str">
        <f>IF('2 - FORM GENERAL'!O40="","",'2 - FORM GENERAL'!O40)</f>
        <v/>
      </c>
      <c r="P29" t="str">
        <f>IF('2 - FORM GENERAL'!P40="","",'2 - FORM GENERAL'!P40)</f>
        <v/>
      </c>
      <c r="Q29" t="str">
        <f>IF('3 - FORM COMP'!I40="","",'3 - FORM COMP'!I40)</f>
        <v/>
      </c>
      <c r="R29" t="str">
        <f>IF('3 - FORM COMP'!J40="","",'3 - FORM COMP'!J40)</f>
        <v/>
      </c>
      <c r="S29" t="str">
        <f>IF('3 - FORM COMP'!K40="","",'3 - FORM COMP'!K40)</f>
        <v/>
      </c>
      <c r="T29" s="8" t="str">
        <f>IF('3 - FORM COMP'!L40="","",'3 - FORM COMP'!L40)</f>
        <v/>
      </c>
      <c r="U29" s="8" t="str">
        <f>IF('3 - FORM COMP'!M40="","",'3 - FORM COMP'!M40)</f>
        <v/>
      </c>
      <c r="V29" s="8" t="str">
        <f>IF('3 - FORM COMP'!N40="","",'3 - FORM COMP'!N40)</f>
        <v/>
      </c>
      <c r="W29" s="8" t="str">
        <f>IF('3 - FORM COMP'!O40="","",'3 - FORM COMP'!O40)</f>
        <v/>
      </c>
      <c r="X29" s="8" t="str">
        <f>IF('3 - FORM COMP'!P40="","",'3 - FORM COMP'!P40)</f>
        <v/>
      </c>
      <c r="Y29" t="str">
        <f>IF('3 - FORM COMP'!Q40="","",'3 - FORM COMP'!Q40)</f>
        <v/>
      </c>
      <c r="Z29" t="str">
        <f>IF('3 - FORM COMP'!R40="","",'3 - FORM COMP'!R40)</f>
        <v/>
      </c>
      <c r="AA29" t="str">
        <f>IF('3 - FORM COMP'!S40="","",'3 - FORM COMP'!S40)</f>
        <v/>
      </c>
      <c r="AB29" s="8" t="str">
        <f>IF('4 - TRANSPORT'!G40="","",'4 - TRANSPORT'!G40)</f>
        <v/>
      </c>
      <c r="AC29" t="str">
        <f>IF('4 - TRANSPORT'!H40="","",'4 - TRANSPORT'!H40)</f>
        <v/>
      </c>
      <c r="AD29" t="str">
        <f>IF('4 - TRANSPORT'!I40="","",'4 - TRANSPORT'!I40)</f>
        <v/>
      </c>
      <c r="AE29" s="28" t="str">
        <f>IF('4 - TRANSPORT'!J40="","",'4 - TRANSPORT'!J40)</f>
        <v/>
      </c>
      <c r="AF29" t="str">
        <f>IF('4 - TRANSPORT'!K40="","",'4 - TRANSPORT'!K40)</f>
        <v/>
      </c>
      <c r="AG29" t="str">
        <f>IF('4 - TRANSPORT'!L40="","",'4 - TRANSPORT'!L40)</f>
        <v/>
      </c>
      <c r="AH29" t="str">
        <f>IF('4 - TRANSPORT'!M40="","",'4 - TRANSPORT'!M40)</f>
        <v/>
      </c>
      <c r="AI29" s="8" t="str">
        <f>IF('4 - TRANSPORT'!N40="","",'4 - TRANSPORT'!N40)</f>
        <v/>
      </c>
      <c r="AJ29" t="str">
        <f>IF('4 - TRANSPORT'!O40="","",'4 - TRANSPORT'!O40)</f>
        <v/>
      </c>
      <c r="AK29" t="str">
        <f>IF('4 - TRANSPORT'!P40="","",'4 - TRANSPORT'!P40)</f>
        <v/>
      </c>
      <c r="AL29" s="28" t="str">
        <f>IF('4 - TRANSPORT'!Q40="","",'4 - TRANSPORT'!Q40)</f>
        <v/>
      </c>
      <c r="AM29" t="str">
        <f>IF('4 - TRANSPORT'!R40="","",'4 - TRANSPORT'!R40)</f>
        <v/>
      </c>
      <c r="AN29" t="str">
        <f>IF('4 - TRANSPORT'!S40="","",'4 - TRANSPORT'!S40)</f>
        <v/>
      </c>
      <c r="AO29" t="str">
        <f>IF('4 - TRANSPORT'!T40="","",'4 - TRANSPORT'!T40)</f>
        <v/>
      </c>
      <c r="AP29" t="str">
        <f t="shared" si="1"/>
        <v/>
      </c>
      <c r="AQ29" t="str">
        <f t="shared" si="2"/>
        <v/>
      </c>
      <c r="AR29" t="str">
        <f t="shared" si="3"/>
        <v/>
      </c>
      <c r="AS29" t="str">
        <f t="shared" si="4"/>
        <v/>
      </c>
      <c r="AT29" t="str">
        <f t="shared" si="5"/>
        <v/>
      </c>
      <c r="AU29" t="str">
        <f t="shared" si="6"/>
        <v/>
      </c>
      <c r="AV29" t="str">
        <f t="shared" si="7"/>
        <v/>
      </c>
      <c r="AW29" t="str">
        <f t="shared" si="8"/>
        <v/>
      </c>
      <c r="AX29" t="str">
        <f t="shared" si="9"/>
        <v/>
      </c>
      <c r="AY29" t="str">
        <f t="shared" si="10"/>
        <v/>
      </c>
    </row>
    <row r="30" spans="1:51">
      <c r="A30" t="str">
        <f>IF(E30="","",'1 - SUMMARY'!F$10)</f>
        <v/>
      </c>
      <c r="B30" t="str">
        <f t="shared" si="0"/>
        <v/>
      </c>
      <c r="C30" t="str">
        <f>IF(AMOUNT!D41="","",AMOUNT!D41)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s="8" t="str">
        <f>IF('2 - FORM GENERAL'!I41="","",'2 - FORM GENERAL'!I41)</f>
        <v/>
      </c>
      <c r="J30" t="str">
        <f>IF('2 - FORM GENERAL'!J41="","",'2 - FORM GENERAL'!J41)</f>
        <v/>
      </c>
      <c r="K30" t="str">
        <f>IF('2 - FORM GENERAL'!K41="","",'2 - FORM GENERAL'!K41)</f>
        <v/>
      </c>
      <c r="L30" t="str">
        <f>IF('2 - FORM GENERAL'!L41="","",'2 - FORM GENERAL'!L41)</f>
        <v/>
      </c>
      <c r="M30" s="8" t="str">
        <f>IF('2 - FORM GENERAL'!M41="","",'2 - FORM GENERAL'!M41)</f>
        <v/>
      </c>
      <c r="N30" s="8" t="str">
        <f>IF('2 - FORM GENERAL'!N41="","",'2 - FORM GENERAL'!N41)</f>
        <v/>
      </c>
      <c r="O30" s="8" t="str">
        <f>IF('2 - FORM GENERAL'!O41="","",'2 - FORM GENERAL'!O41)</f>
        <v/>
      </c>
      <c r="P30" t="str">
        <f>IF('2 - FORM GENERAL'!P41="","",'2 - FORM GENERAL'!P41)</f>
        <v/>
      </c>
      <c r="Q30" t="str">
        <f>IF('3 - FORM COMP'!I41="","",'3 - FORM COMP'!I41)</f>
        <v/>
      </c>
      <c r="R30" t="str">
        <f>IF('3 - FORM COMP'!J41="","",'3 - FORM COMP'!J41)</f>
        <v/>
      </c>
      <c r="S30" t="str">
        <f>IF('3 - FORM COMP'!K41="","",'3 - FORM COMP'!K41)</f>
        <v/>
      </c>
      <c r="T30" s="8" t="str">
        <f>IF('3 - FORM COMP'!L41="","",'3 - FORM COMP'!L41)</f>
        <v/>
      </c>
      <c r="U30" s="8" t="str">
        <f>IF('3 - FORM COMP'!M41="","",'3 - FORM COMP'!M41)</f>
        <v/>
      </c>
      <c r="V30" s="8" t="str">
        <f>IF('3 - FORM COMP'!N41="","",'3 - FORM COMP'!N41)</f>
        <v/>
      </c>
      <c r="W30" s="8" t="str">
        <f>IF('3 - FORM COMP'!O41="","",'3 - FORM COMP'!O41)</f>
        <v/>
      </c>
      <c r="X30" s="8" t="str">
        <f>IF('3 - FORM COMP'!P41="","",'3 - FORM COMP'!P41)</f>
        <v/>
      </c>
      <c r="Y30" t="str">
        <f>IF('3 - FORM COMP'!Q41="","",'3 - FORM COMP'!Q41)</f>
        <v/>
      </c>
      <c r="Z30" t="str">
        <f>IF('3 - FORM COMP'!R41="","",'3 - FORM COMP'!R41)</f>
        <v/>
      </c>
      <c r="AA30" t="str">
        <f>IF('3 - FORM COMP'!S41="","",'3 - FORM COMP'!S41)</f>
        <v/>
      </c>
      <c r="AB30" s="8" t="str">
        <f>IF('4 - TRANSPORT'!G41="","",'4 - TRANSPORT'!G41)</f>
        <v/>
      </c>
      <c r="AC30" t="str">
        <f>IF('4 - TRANSPORT'!H41="","",'4 - TRANSPORT'!H41)</f>
        <v/>
      </c>
      <c r="AD30" t="str">
        <f>IF('4 - TRANSPORT'!I41="","",'4 - TRANSPORT'!I41)</f>
        <v/>
      </c>
      <c r="AE30" s="28" t="str">
        <f>IF('4 - TRANSPORT'!J41="","",'4 - TRANSPORT'!J41)</f>
        <v/>
      </c>
      <c r="AF30" t="str">
        <f>IF('4 - TRANSPORT'!K41="","",'4 - TRANSPORT'!K41)</f>
        <v/>
      </c>
      <c r="AG30" t="str">
        <f>IF('4 - TRANSPORT'!L41="","",'4 - TRANSPORT'!L41)</f>
        <v/>
      </c>
      <c r="AH30" t="str">
        <f>IF('4 - TRANSPORT'!M41="","",'4 - TRANSPORT'!M41)</f>
        <v/>
      </c>
      <c r="AI30" s="8" t="str">
        <f>IF('4 - TRANSPORT'!N41="","",'4 - TRANSPORT'!N41)</f>
        <v/>
      </c>
      <c r="AJ30" t="str">
        <f>IF('4 - TRANSPORT'!O41="","",'4 - TRANSPORT'!O41)</f>
        <v/>
      </c>
      <c r="AK30" t="str">
        <f>IF('4 - TRANSPORT'!P41="","",'4 - TRANSPORT'!P41)</f>
        <v/>
      </c>
      <c r="AL30" s="28" t="str">
        <f>IF('4 - TRANSPORT'!Q41="","",'4 - TRANSPORT'!Q41)</f>
        <v/>
      </c>
      <c r="AM30" t="str">
        <f>IF('4 - TRANSPORT'!R41="","",'4 - TRANSPORT'!R41)</f>
        <v/>
      </c>
      <c r="AN30" t="str">
        <f>IF('4 - TRANSPORT'!S41="","",'4 - TRANSPORT'!S41)</f>
        <v/>
      </c>
      <c r="AO30" t="str">
        <f>IF('4 - TRANSPORT'!T41="","",'4 - TRANSPORT'!T41)</f>
        <v/>
      </c>
      <c r="AP30" t="str">
        <f t="shared" si="1"/>
        <v/>
      </c>
      <c r="AQ30" t="str">
        <f t="shared" si="2"/>
        <v/>
      </c>
      <c r="AR30" t="str">
        <f t="shared" si="3"/>
        <v/>
      </c>
      <c r="AS30" t="str">
        <f t="shared" si="4"/>
        <v/>
      </c>
      <c r="AT30" t="str">
        <f t="shared" si="5"/>
        <v/>
      </c>
      <c r="AU30" t="str">
        <f t="shared" si="6"/>
        <v/>
      </c>
      <c r="AV30" t="str">
        <f t="shared" si="7"/>
        <v/>
      </c>
      <c r="AW30" t="str">
        <f t="shared" si="8"/>
        <v/>
      </c>
      <c r="AX30" t="str">
        <f t="shared" si="9"/>
        <v/>
      </c>
      <c r="AY30" t="str">
        <f t="shared" si="10"/>
        <v/>
      </c>
    </row>
    <row r="31" spans="1:51">
      <c r="A31" t="str">
        <f>IF(E31="","",'1 - SUMMARY'!F$10)</f>
        <v/>
      </c>
      <c r="B31" t="str">
        <f t="shared" si="0"/>
        <v/>
      </c>
      <c r="C31" t="str">
        <f>IF(AMOUNT!D42="","",AMOUNT!D42)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s="8" t="str">
        <f>IF('2 - FORM GENERAL'!I42="","",'2 - FORM GENERAL'!I42)</f>
        <v/>
      </c>
      <c r="J31" t="str">
        <f>IF('2 - FORM GENERAL'!J42="","",'2 - FORM GENERAL'!J42)</f>
        <v/>
      </c>
      <c r="K31" t="str">
        <f>IF('2 - FORM GENERAL'!K42="","",'2 - FORM GENERAL'!K42)</f>
        <v/>
      </c>
      <c r="L31" t="str">
        <f>IF('2 - FORM GENERAL'!L42="","",'2 - FORM GENERAL'!L42)</f>
        <v/>
      </c>
      <c r="M31" s="8" t="str">
        <f>IF('2 - FORM GENERAL'!M42="","",'2 - FORM GENERAL'!M42)</f>
        <v/>
      </c>
      <c r="N31" s="8" t="str">
        <f>IF('2 - FORM GENERAL'!N42="","",'2 - FORM GENERAL'!N42)</f>
        <v/>
      </c>
      <c r="O31" s="8" t="str">
        <f>IF('2 - FORM GENERAL'!O42="","",'2 - FORM GENERAL'!O42)</f>
        <v/>
      </c>
      <c r="P31" t="str">
        <f>IF('2 - FORM GENERAL'!P42="","",'2 - FORM GENERAL'!P42)</f>
        <v/>
      </c>
      <c r="Q31" t="str">
        <f>IF('3 - FORM COMP'!I42="","",'3 - FORM COMP'!I42)</f>
        <v/>
      </c>
      <c r="R31" t="str">
        <f>IF('3 - FORM COMP'!J42="","",'3 - FORM COMP'!J42)</f>
        <v/>
      </c>
      <c r="S31" t="str">
        <f>IF('3 - FORM COMP'!K42="","",'3 - FORM COMP'!K42)</f>
        <v/>
      </c>
      <c r="T31" s="8" t="str">
        <f>IF('3 - FORM COMP'!L42="","",'3 - FORM COMP'!L42)</f>
        <v/>
      </c>
      <c r="U31" s="8" t="str">
        <f>IF('3 - FORM COMP'!M42="","",'3 - FORM COMP'!M42)</f>
        <v/>
      </c>
      <c r="V31" s="8" t="str">
        <f>IF('3 - FORM COMP'!N42="","",'3 - FORM COMP'!N42)</f>
        <v/>
      </c>
      <c r="W31" s="8" t="str">
        <f>IF('3 - FORM COMP'!O42="","",'3 - FORM COMP'!O42)</f>
        <v/>
      </c>
      <c r="X31" s="8" t="str">
        <f>IF('3 - FORM COMP'!P42="","",'3 - FORM COMP'!P42)</f>
        <v/>
      </c>
      <c r="Y31" t="str">
        <f>IF('3 - FORM COMP'!Q42="","",'3 - FORM COMP'!Q42)</f>
        <v/>
      </c>
      <c r="Z31" t="str">
        <f>IF('3 - FORM COMP'!R42="","",'3 - FORM COMP'!R42)</f>
        <v/>
      </c>
      <c r="AA31" t="str">
        <f>IF('3 - FORM COMP'!S42="","",'3 - FORM COMP'!S42)</f>
        <v/>
      </c>
      <c r="AB31" s="8" t="str">
        <f>IF('4 - TRANSPORT'!G42="","",'4 - TRANSPORT'!G42)</f>
        <v/>
      </c>
      <c r="AC31" t="str">
        <f>IF('4 - TRANSPORT'!H42="","",'4 - TRANSPORT'!H42)</f>
        <v/>
      </c>
      <c r="AD31" t="str">
        <f>IF('4 - TRANSPORT'!I42="","",'4 - TRANSPORT'!I42)</f>
        <v/>
      </c>
      <c r="AE31" s="28" t="str">
        <f>IF('4 - TRANSPORT'!J42="","",'4 - TRANSPORT'!J42)</f>
        <v/>
      </c>
      <c r="AF31" t="str">
        <f>IF('4 - TRANSPORT'!K42="","",'4 - TRANSPORT'!K42)</f>
        <v/>
      </c>
      <c r="AG31" t="str">
        <f>IF('4 - TRANSPORT'!L42="","",'4 - TRANSPORT'!L42)</f>
        <v/>
      </c>
      <c r="AH31" t="str">
        <f>IF('4 - TRANSPORT'!M42="","",'4 - TRANSPORT'!M42)</f>
        <v/>
      </c>
      <c r="AI31" s="8" t="str">
        <f>IF('4 - TRANSPORT'!N42="","",'4 - TRANSPORT'!N42)</f>
        <v/>
      </c>
      <c r="AJ31" t="str">
        <f>IF('4 - TRANSPORT'!O42="","",'4 - TRANSPORT'!O42)</f>
        <v/>
      </c>
      <c r="AK31" t="str">
        <f>IF('4 - TRANSPORT'!P42="","",'4 - TRANSPORT'!P42)</f>
        <v/>
      </c>
      <c r="AL31" s="28" t="str">
        <f>IF('4 - TRANSPORT'!Q42="","",'4 - TRANSPORT'!Q42)</f>
        <v/>
      </c>
      <c r="AM31" t="str">
        <f>IF('4 - TRANSPORT'!R42="","",'4 - TRANSPORT'!R42)</f>
        <v/>
      </c>
      <c r="AN31" t="str">
        <f>IF('4 - TRANSPORT'!S42="","",'4 - TRANSPORT'!S42)</f>
        <v/>
      </c>
      <c r="AO31" t="str">
        <f>IF('4 - TRANSPORT'!T42="","",'4 - TRANSPORT'!T42)</f>
        <v/>
      </c>
      <c r="AP31" t="str">
        <f t="shared" si="1"/>
        <v/>
      </c>
      <c r="AQ31" t="str">
        <f t="shared" si="2"/>
        <v/>
      </c>
      <c r="AR31" t="str">
        <f t="shared" si="3"/>
        <v/>
      </c>
      <c r="AS31" t="str">
        <f t="shared" si="4"/>
        <v/>
      </c>
      <c r="AT31" t="str">
        <f t="shared" si="5"/>
        <v/>
      </c>
      <c r="AU31" t="str">
        <f t="shared" si="6"/>
        <v/>
      </c>
      <c r="AV31" t="str">
        <f t="shared" si="7"/>
        <v/>
      </c>
      <c r="AW31" t="str">
        <f t="shared" si="8"/>
        <v/>
      </c>
      <c r="AX31" t="str">
        <f t="shared" si="9"/>
        <v/>
      </c>
      <c r="AY31" t="str">
        <f t="shared" si="10"/>
        <v/>
      </c>
    </row>
    <row r="32" spans="1:51">
      <c r="A32" t="str">
        <f>IF(E32="","",'1 - SUMMARY'!F$10)</f>
        <v/>
      </c>
      <c r="B32" t="str">
        <f t="shared" si="0"/>
        <v/>
      </c>
      <c r="C32" t="str">
        <f>IF(AMOUNT!D43="","",AMOUNT!D43)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s="8" t="str">
        <f>IF('2 - FORM GENERAL'!I43="","",'2 - FORM GENERAL'!I43)</f>
        <v/>
      </c>
      <c r="J32" t="str">
        <f>IF('2 - FORM GENERAL'!J43="","",'2 - FORM GENERAL'!J43)</f>
        <v/>
      </c>
      <c r="K32" t="str">
        <f>IF('2 - FORM GENERAL'!K43="","",'2 - FORM GENERAL'!K43)</f>
        <v/>
      </c>
      <c r="L32" t="str">
        <f>IF('2 - FORM GENERAL'!L43="","",'2 - FORM GENERAL'!L43)</f>
        <v/>
      </c>
      <c r="M32" s="8" t="str">
        <f>IF('2 - FORM GENERAL'!M43="","",'2 - FORM GENERAL'!M43)</f>
        <v/>
      </c>
      <c r="N32" s="8" t="str">
        <f>IF('2 - FORM GENERAL'!N43="","",'2 - FORM GENERAL'!N43)</f>
        <v/>
      </c>
      <c r="O32" s="8" t="str">
        <f>IF('2 - FORM GENERAL'!O43="","",'2 - FORM GENERAL'!O43)</f>
        <v/>
      </c>
      <c r="P32" t="str">
        <f>IF('2 - FORM GENERAL'!P43="","",'2 - FORM GENERAL'!P43)</f>
        <v/>
      </c>
      <c r="Q32" t="str">
        <f>IF('3 - FORM COMP'!I43="","",'3 - FORM COMP'!I43)</f>
        <v/>
      </c>
      <c r="R32" t="str">
        <f>IF('3 - FORM COMP'!J43="","",'3 - FORM COMP'!J43)</f>
        <v/>
      </c>
      <c r="S32" t="str">
        <f>IF('3 - FORM COMP'!K43="","",'3 - FORM COMP'!K43)</f>
        <v/>
      </c>
      <c r="T32" s="8" t="str">
        <f>IF('3 - FORM COMP'!L43="","",'3 - FORM COMP'!L43)</f>
        <v/>
      </c>
      <c r="U32" s="8" t="str">
        <f>IF('3 - FORM COMP'!M43="","",'3 - FORM COMP'!M43)</f>
        <v/>
      </c>
      <c r="V32" s="8" t="str">
        <f>IF('3 - FORM COMP'!N43="","",'3 - FORM COMP'!N43)</f>
        <v/>
      </c>
      <c r="W32" s="8" t="str">
        <f>IF('3 - FORM COMP'!O43="","",'3 - FORM COMP'!O43)</f>
        <v/>
      </c>
      <c r="X32" s="8" t="str">
        <f>IF('3 - FORM COMP'!P43="","",'3 - FORM COMP'!P43)</f>
        <v/>
      </c>
      <c r="Y32" t="str">
        <f>IF('3 - FORM COMP'!Q43="","",'3 - FORM COMP'!Q43)</f>
        <v/>
      </c>
      <c r="Z32" t="str">
        <f>IF('3 - FORM COMP'!R43="","",'3 - FORM COMP'!R43)</f>
        <v/>
      </c>
      <c r="AA32" t="str">
        <f>IF('3 - FORM COMP'!S43="","",'3 - FORM COMP'!S43)</f>
        <v/>
      </c>
      <c r="AB32" s="8" t="str">
        <f>IF('4 - TRANSPORT'!G43="","",'4 - TRANSPORT'!G43)</f>
        <v/>
      </c>
      <c r="AC32" t="str">
        <f>IF('4 - TRANSPORT'!H43="","",'4 - TRANSPORT'!H43)</f>
        <v/>
      </c>
      <c r="AD32" t="str">
        <f>IF('4 - TRANSPORT'!I43="","",'4 - TRANSPORT'!I43)</f>
        <v/>
      </c>
      <c r="AE32" s="28" t="str">
        <f>IF('4 - TRANSPORT'!J43="","",'4 - TRANSPORT'!J43)</f>
        <v/>
      </c>
      <c r="AF32" t="str">
        <f>IF('4 - TRANSPORT'!K43="","",'4 - TRANSPORT'!K43)</f>
        <v/>
      </c>
      <c r="AG32" t="str">
        <f>IF('4 - TRANSPORT'!L43="","",'4 - TRANSPORT'!L43)</f>
        <v/>
      </c>
      <c r="AH32" t="str">
        <f>IF('4 - TRANSPORT'!M43="","",'4 - TRANSPORT'!M43)</f>
        <v/>
      </c>
      <c r="AI32" s="8" t="str">
        <f>IF('4 - TRANSPORT'!N43="","",'4 - TRANSPORT'!N43)</f>
        <v/>
      </c>
      <c r="AJ32" t="str">
        <f>IF('4 - TRANSPORT'!O43="","",'4 - TRANSPORT'!O43)</f>
        <v/>
      </c>
      <c r="AK32" t="str">
        <f>IF('4 - TRANSPORT'!P43="","",'4 - TRANSPORT'!P43)</f>
        <v/>
      </c>
      <c r="AL32" s="28" t="str">
        <f>IF('4 - TRANSPORT'!Q43="","",'4 - TRANSPORT'!Q43)</f>
        <v/>
      </c>
      <c r="AM32" t="str">
        <f>IF('4 - TRANSPORT'!R43="","",'4 - TRANSPORT'!R43)</f>
        <v/>
      </c>
      <c r="AN32" t="str">
        <f>IF('4 - TRANSPORT'!S43="","",'4 - TRANSPORT'!S43)</f>
        <v/>
      </c>
      <c r="AO32" t="str">
        <f>IF('4 - TRANSPORT'!T43="","",'4 - TRANSPORT'!T43)</f>
        <v/>
      </c>
      <c r="AP32" t="str">
        <f t="shared" si="1"/>
        <v/>
      </c>
      <c r="AQ32" t="str">
        <f t="shared" si="2"/>
        <v/>
      </c>
      <c r="AR32" t="str">
        <f t="shared" si="3"/>
        <v/>
      </c>
      <c r="AS32" t="str">
        <f t="shared" si="4"/>
        <v/>
      </c>
      <c r="AT32" t="str">
        <f t="shared" si="5"/>
        <v/>
      </c>
      <c r="AU32" t="str">
        <f t="shared" si="6"/>
        <v/>
      </c>
      <c r="AV32" t="str">
        <f t="shared" si="7"/>
        <v/>
      </c>
      <c r="AW32" t="str">
        <f t="shared" si="8"/>
        <v/>
      </c>
      <c r="AX32" t="str">
        <f t="shared" si="9"/>
        <v/>
      </c>
      <c r="AY32" t="str">
        <f t="shared" si="10"/>
        <v/>
      </c>
    </row>
    <row r="33" spans="1:51">
      <c r="A33" t="str">
        <f>IF(E33="","",'1 - SUMMARY'!F$10)</f>
        <v/>
      </c>
      <c r="B33" t="str">
        <f t="shared" si="0"/>
        <v/>
      </c>
      <c r="C33" t="str">
        <f>IF(AMOUNT!D44="","",AMOUNT!D44)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s="8" t="str">
        <f>IF('2 - FORM GENERAL'!I44="","",'2 - FORM GENERAL'!I44)</f>
        <v/>
      </c>
      <c r="J33" t="str">
        <f>IF('2 - FORM GENERAL'!J44="","",'2 - FORM GENERAL'!J44)</f>
        <v/>
      </c>
      <c r="K33" t="str">
        <f>IF('2 - FORM GENERAL'!K44="","",'2 - FORM GENERAL'!K44)</f>
        <v/>
      </c>
      <c r="L33" t="str">
        <f>IF('2 - FORM GENERAL'!L44="","",'2 - FORM GENERAL'!L44)</f>
        <v/>
      </c>
      <c r="M33" s="8" t="str">
        <f>IF('2 - FORM GENERAL'!M44="","",'2 - FORM GENERAL'!M44)</f>
        <v/>
      </c>
      <c r="N33" s="8" t="str">
        <f>IF('2 - FORM GENERAL'!N44="","",'2 - FORM GENERAL'!N44)</f>
        <v/>
      </c>
      <c r="O33" s="8" t="str">
        <f>IF('2 - FORM GENERAL'!O44="","",'2 - FORM GENERAL'!O44)</f>
        <v/>
      </c>
      <c r="P33" t="str">
        <f>IF('2 - FORM GENERAL'!P44="","",'2 - FORM GENERAL'!P44)</f>
        <v/>
      </c>
      <c r="Q33" t="str">
        <f>IF('3 - FORM COMP'!I44="","",'3 - FORM COMP'!I44)</f>
        <v/>
      </c>
      <c r="R33" t="str">
        <f>IF('3 - FORM COMP'!J44="","",'3 - FORM COMP'!J44)</f>
        <v/>
      </c>
      <c r="S33" t="str">
        <f>IF('3 - FORM COMP'!K44="","",'3 - FORM COMP'!K44)</f>
        <v/>
      </c>
      <c r="T33" s="8" t="str">
        <f>IF('3 - FORM COMP'!L44="","",'3 - FORM COMP'!L44)</f>
        <v/>
      </c>
      <c r="U33" s="8" t="str">
        <f>IF('3 - FORM COMP'!M44="","",'3 - FORM COMP'!M44)</f>
        <v/>
      </c>
      <c r="V33" s="8" t="str">
        <f>IF('3 - FORM COMP'!N44="","",'3 - FORM COMP'!N44)</f>
        <v/>
      </c>
      <c r="W33" s="8" t="str">
        <f>IF('3 - FORM COMP'!O44="","",'3 - FORM COMP'!O44)</f>
        <v/>
      </c>
      <c r="X33" s="8" t="str">
        <f>IF('3 - FORM COMP'!P44="","",'3 - FORM COMP'!P44)</f>
        <v/>
      </c>
      <c r="Y33" t="str">
        <f>IF('3 - FORM COMP'!Q44="","",'3 - FORM COMP'!Q44)</f>
        <v/>
      </c>
      <c r="Z33" t="str">
        <f>IF('3 - FORM COMP'!R44="","",'3 - FORM COMP'!R44)</f>
        <v/>
      </c>
      <c r="AA33" t="str">
        <f>IF('3 - FORM COMP'!S44="","",'3 - FORM COMP'!S44)</f>
        <v/>
      </c>
      <c r="AB33" s="8" t="str">
        <f>IF('4 - TRANSPORT'!G44="","",'4 - TRANSPORT'!G44)</f>
        <v/>
      </c>
      <c r="AC33" t="str">
        <f>IF('4 - TRANSPORT'!H44="","",'4 - TRANSPORT'!H44)</f>
        <v/>
      </c>
      <c r="AD33" t="str">
        <f>IF('4 - TRANSPORT'!I44="","",'4 - TRANSPORT'!I44)</f>
        <v/>
      </c>
      <c r="AE33" s="28" t="str">
        <f>IF('4 - TRANSPORT'!J44="","",'4 - TRANSPORT'!J44)</f>
        <v/>
      </c>
      <c r="AF33" t="str">
        <f>IF('4 - TRANSPORT'!K44="","",'4 - TRANSPORT'!K44)</f>
        <v/>
      </c>
      <c r="AG33" t="str">
        <f>IF('4 - TRANSPORT'!L44="","",'4 - TRANSPORT'!L44)</f>
        <v/>
      </c>
      <c r="AH33" t="str">
        <f>IF('4 - TRANSPORT'!M44="","",'4 - TRANSPORT'!M44)</f>
        <v/>
      </c>
      <c r="AI33" s="8" t="str">
        <f>IF('4 - TRANSPORT'!N44="","",'4 - TRANSPORT'!N44)</f>
        <v/>
      </c>
      <c r="AJ33" t="str">
        <f>IF('4 - TRANSPORT'!O44="","",'4 - TRANSPORT'!O44)</f>
        <v/>
      </c>
      <c r="AK33" t="str">
        <f>IF('4 - TRANSPORT'!P44="","",'4 - TRANSPORT'!P44)</f>
        <v/>
      </c>
      <c r="AL33" s="28" t="str">
        <f>IF('4 - TRANSPORT'!Q44="","",'4 - TRANSPORT'!Q44)</f>
        <v/>
      </c>
      <c r="AM33" t="str">
        <f>IF('4 - TRANSPORT'!R44="","",'4 - TRANSPORT'!R44)</f>
        <v/>
      </c>
      <c r="AN33" t="str">
        <f>IF('4 - TRANSPORT'!S44="","",'4 - TRANSPORT'!S44)</f>
        <v/>
      </c>
      <c r="AO33" t="str">
        <f>IF('4 - TRANSPORT'!T44="","",'4 - TRANSPORT'!T44)</f>
        <v/>
      </c>
      <c r="AP33" t="str">
        <f t="shared" si="1"/>
        <v/>
      </c>
      <c r="AQ33" t="str">
        <f t="shared" si="2"/>
        <v/>
      </c>
      <c r="AR33" t="str">
        <f t="shared" si="3"/>
        <v/>
      </c>
      <c r="AS33" t="str">
        <f t="shared" si="4"/>
        <v/>
      </c>
      <c r="AT33" t="str">
        <f t="shared" si="5"/>
        <v/>
      </c>
      <c r="AU33" t="str">
        <f t="shared" si="6"/>
        <v/>
      </c>
      <c r="AV33" t="str">
        <f t="shared" si="7"/>
        <v/>
      </c>
      <c r="AW33" t="str">
        <f t="shared" si="8"/>
        <v/>
      </c>
      <c r="AX33" t="str">
        <f t="shared" si="9"/>
        <v/>
      </c>
      <c r="AY33" t="str">
        <f t="shared" si="10"/>
        <v/>
      </c>
    </row>
    <row r="34" spans="1:51">
      <c r="A34" t="str">
        <f>IF(E34="","",'1 - SUMMARY'!F$10)</f>
        <v/>
      </c>
      <c r="B34" t="str">
        <f t="shared" si="0"/>
        <v/>
      </c>
      <c r="C34" t="str">
        <f>IF(AMOUNT!D45="","",AMOUNT!D45)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s="8" t="str">
        <f>IF('2 - FORM GENERAL'!I45="","",'2 - FORM GENERAL'!I45)</f>
        <v/>
      </c>
      <c r="J34" t="str">
        <f>IF('2 - FORM GENERAL'!J45="","",'2 - FORM GENERAL'!J45)</f>
        <v/>
      </c>
      <c r="K34" t="str">
        <f>IF('2 - FORM GENERAL'!K45="","",'2 - FORM GENERAL'!K45)</f>
        <v/>
      </c>
      <c r="L34" t="str">
        <f>IF('2 - FORM GENERAL'!L45="","",'2 - FORM GENERAL'!L45)</f>
        <v/>
      </c>
      <c r="M34" s="8" t="str">
        <f>IF('2 - FORM GENERAL'!M45="","",'2 - FORM GENERAL'!M45)</f>
        <v/>
      </c>
      <c r="N34" s="8" t="str">
        <f>IF('2 - FORM GENERAL'!N45="","",'2 - FORM GENERAL'!N45)</f>
        <v/>
      </c>
      <c r="O34" s="8" t="str">
        <f>IF('2 - FORM GENERAL'!O45="","",'2 - FORM GENERAL'!O45)</f>
        <v/>
      </c>
      <c r="P34" t="str">
        <f>IF('2 - FORM GENERAL'!P45="","",'2 - FORM GENERAL'!P45)</f>
        <v/>
      </c>
      <c r="Q34" t="str">
        <f>IF('3 - FORM COMP'!I45="","",'3 - FORM COMP'!I45)</f>
        <v/>
      </c>
      <c r="R34" t="str">
        <f>IF('3 - FORM COMP'!J45="","",'3 - FORM COMP'!J45)</f>
        <v/>
      </c>
      <c r="S34" t="str">
        <f>IF('3 - FORM COMP'!K45="","",'3 - FORM COMP'!K45)</f>
        <v/>
      </c>
      <c r="T34" s="8" t="str">
        <f>IF('3 - FORM COMP'!L45="","",'3 - FORM COMP'!L45)</f>
        <v/>
      </c>
      <c r="U34" s="8" t="str">
        <f>IF('3 - FORM COMP'!M45="","",'3 - FORM COMP'!M45)</f>
        <v/>
      </c>
      <c r="V34" s="8" t="str">
        <f>IF('3 - FORM COMP'!N45="","",'3 - FORM COMP'!N45)</f>
        <v/>
      </c>
      <c r="W34" s="8" t="str">
        <f>IF('3 - FORM COMP'!O45="","",'3 - FORM COMP'!O45)</f>
        <v/>
      </c>
      <c r="X34" s="8" t="str">
        <f>IF('3 - FORM COMP'!P45="","",'3 - FORM COMP'!P45)</f>
        <v/>
      </c>
      <c r="Y34" t="str">
        <f>IF('3 - FORM COMP'!Q45="","",'3 - FORM COMP'!Q45)</f>
        <v/>
      </c>
      <c r="Z34" t="str">
        <f>IF('3 - FORM COMP'!R45="","",'3 - FORM COMP'!R45)</f>
        <v/>
      </c>
      <c r="AA34" t="str">
        <f>IF('3 - FORM COMP'!S45="","",'3 - FORM COMP'!S45)</f>
        <v/>
      </c>
      <c r="AB34" s="8" t="str">
        <f>IF('4 - TRANSPORT'!G45="","",'4 - TRANSPORT'!G45)</f>
        <v/>
      </c>
      <c r="AC34" t="str">
        <f>IF('4 - TRANSPORT'!H45="","",'4 - TRANSPORT'!H45)</f>
        <v/>
      </c>
      <c r="AD34" t="str">
        <f>IF('4 - TRANSPORT'!I45="","",'4 - TRANSPORT'!I45)</f>
        <v/>
      </c>
      <c r="AE34" s="28" t="str">
        <f>IF('4 - TRANSPORT'!J45="","",'4 - TRANSPORT'!J45)</f>
        <v/>
      </c>
      <c r="AF34" t="str">
        <f>IF('4 - TRANSPORT'!K45="","",'4 - TRANSPORT'!K45)</f>
        <v/>
      </c>
      <c r="AG34" t="str">
        <f>IF('4 - TRANSPORT'!L45="","",'4 - TRANSPORT'!L45)</f>
        <v/>
      </c>
      <c r="AH34" t="str">
        <f>IF('4 - TRANSPORT'!M45="","",'4 - TRANSPORT'!M45)</f>
        <v/>
      </c>
      <c r="AI34" s="8" t="str">
        <f>IF('4 - TRANSPORT'!N45="","",'4 - TRANSPORT'!N45)</f>
        <v/>
      </c>
      <c r="AJ34" t="str">
        <f>IF('4 - TRANSPORT'!O45="","",'4 - TRANSPORT'!O45)</f>
        <v/>
      </c>
      <c r="AK34" t="str">
        <f>IF('4 - TRANSPORT'!P45="","",'4 - TRANSPORT'!P45)</f>
        <v/>
      </c>
      <c r="AL34" s="28" t="str">
        <f>IF('4 - TRANSPORT'!Q45="","",'4 - TRANSPORT'!Q45)</f>
        <v/>
      </c>
      <c r="AM34" t="str">
        <f>IF('4 - TRANSPORT'!R45="","",'4 - TRANSPORT'!R45)</f>
        <v/>
      </c>
      <c r="AN34" t="str">
        <f>IF('4 - TRANSPORT'!S45="","",'4 - TRANSPORT'!S45)</f>
        <v/>
      </c>
      <c r="AO34" t="str">
        <f>IF('4 - TRANSPORT'!T45="","",'4 - TRANSPORT'!T45)</f>
        <v/>
      </c>
      <c r="AP34" t="str">
        <f t="shared" si="1"/>
        <v/>
      </c>
      <c r="AQ34" t="str">
        <f t="shared" si="2"/>
        <v/>
      </c>
      <c r="AR34" t="str">
        <f t="shared" si="3"/>
        <v/>
      </c>
      <c r="AS34" t="str">
        <f t="shared" si="4"/>
        <v/>
      </c>
      <c r="AT34" t="str">
        <f t="shared" si="5"/>
        <v/>
      </c>
      <c r="AU34" t="str">
        <f t="shared" si="6"/>
        <v/>
      </c>
      <c r="AV34" t="str">
        <f t="shared" si="7"/>
        <v/>
      </c>
      <c r="AW34" t="str">
        <f t="shared" si="8"/>
        <v/>
      </c>
      <c r="AX34" t="str">
        <f t="shared" si="9"/>
        <v/>
      </c>
      <c r="AY34" t="str">
        <f t="shared" si="10"/>
        <v/>
      </c>
    </row>
    <row r="35" spans="1:51">
      <c r="A35" t="str">
        <f>IF(E35="","",'1 - SUMMARY'!F$10)</f>
        <v/>
      </c>
      <c r="B35" t="str">
        <f t="shared" si="0"/>
        <v/>
      </c>
      <c r="C35" t="str">
        <f>IF(AMOUNT!D46="","",AMOUNT!D46)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s="8" t="str">
        <f>IF('2 - FORM GENERAL'!I46="","",'2 - FORM GENERAL'!I46)</f>
        <v/>
      </c>
      <c r="J35" t="str">
        <f>IF('2 - FORM GENERAL'!J46="","",'2 - FORM GENERAL'!J46)</f>
        <v/>
      </c>
      <c r="K35" t="str">
        <f>IF('2 - FORM GENERAL'!K46="","",'2 - FORM GENERAL'!K46)</f>
        <v/>
      </c>
      <c r="L35" t="str">
        <f>IF('2 - FORM GENERAL'!L46="","",'2 - FORM GENERAL'!L46)</f>
        <v/>
      </c>
      <c r="M35" s="8" t="str">
        <f>IF('2 - FORM GENERAL'!M46="","",'2 - FORM GENERAL'!M46)</f>
        <v/>
      </c>
      <c r="N35" s="8" t="str">
        <f>IF('2 - FORM GENERAL'!N46="","",'2 - FORM GENERAL'!N46)</f>
        <v/>
      </c>
      <c r="O35" s="8" t="str">
        <f>IF('2 - FORM GENERAL'!O46="","",'2 - FORM GENERAL'!O46)</f>
        <v/>
      </c>
      <c r="P35" t="str">
        <f>IF('2 - FORM GENERAL'!P46="","",'2 - FORM GENERAL'!P46)</f>
        <v/>
      </c>
      <c r="Q35" t="str">
        <f>IF('3 - FORM COMP'!I46="","",'3 - FORM COMP'!I46)</f>
        <v/>
      </c>
      <c r="R35" t="str">
        <f>IF('3 - FORM COMP'!J46="","",'3 - FORM COMP'!J46)</f>
        <v/>
      </c>
      <c r="S35" t="str">
        <f>IF('3 - FORM COMP'!K46="","",'3 - FORM COMP'!K46)</f>
        <v/>
      </c>
      <c r="T35" s="8" t="str">
        <f>IF('3 - FORM COMP'!L46="","",'3 - FORM COMP'!L46)</f>
        <v/>
      </c>
      <c r="U35" s="8" t="str">
        <f>IF('3 - FORM COMP'!M46="","",'3 - FORM COMP'!M46)</f>
        <v/>
      </c>
      <c r="V35" s="8" t="str">
        <f>IF('3 - FORM COMP'!N46="","",'3 - FORM COMP'!N46)</f>
        <v/>
      </c>
      <c r="W35" s="8" t="str">
        <f>IF('3 - FORM COMP'!O46="","",'3 - FORM COMP'!O46)</f>
        <v/>
      </c>
      <c r="X35" s="8" t="str">
        <f>IF('3 - FORM COMP'!P46="","",'3 - FORM COMP'!P46)</f>
        <v/>
      </c>
      <c r="Y35" t="str">
        <f>IF('3 - FORM COMP'!Q46="","",'3 - FORM COMP'!Q46)</f>
        <v/>
      </c>
      <c r="Z35" t="str">
        <f>IF('3 - FORM COMP'!R46="","",'3 - FORM COMP'!R46)</f>
        <v/>
      </c>
      <c r="AA35" t="str">
        <f>IF('3 - FORM COMP'!S46="","",'3 - FORM COMP'!S46)</f>
        <v/>
      </c>
      <c r="AB35" s="8" t="str">
        <f>IF('4 - TRANSPORT'!G46="","",'4 - TRANSPORT'!G46)</f>
        <v/>
      </c>
      <c r="AC35" t="str">
        <f>IF('4 - TRANSPORT'!H46="","",'4 - TRANSPORT'!H46)</f>
        <v/>
      </c>
      <c r="AD35" t="str">
        <f>IF('4 - TRANSPORT'!I46="","",'4 - TRANSPORT'!I46)</f>
        <v/>
      </c>
      <c r="AE35" s="28" t="str">
        <f>IF('4 - TRANSPORT'!J46="","",'4 - TRANSPORT'!J46)</f>
        <v/>
      </c>
      <c r="AF35" t="str">
        <f>IF('4 - TRANSPORT'!K46="","",'4 - TRANSPORT'!K46)</f>
        <v/>
      </c>
      <c r="AG35" t="str">
        <f>IF('4 - TRANSPORT'!L46="","",'4 - TRANSPORT'!L46)</f>
        <v/>
      </c>
      <c r="AH35" t="str">
        <f>IF('4 - TRANSPORT'!M46="","",'4 - TRANSPORT'!M46)</f>
        <v/>
      </c>
      <c r="AI35" s="8" t="str">
        <f>IF('4 - TRANSPORT'!N46="","",'4 - TRANSPORT'!N46)</f>
        <v/>
      </c>
      <c r="AJ35" t="str">
        <f>IF('4 - TRANSPORT'!O46="","",'4 - TRANSPORT'!O46)</f>
        <v/>
      </c>
      <c r="AK35" t="str">
        <f>IF('4 - TRANSPORT'!P46="","",'4 - TRANSPORT'!P46)</f>
        <v/>
      </c>
      <c r="AL35" s="28" t="str">
        <f>IF('4 - TRANSPORT'!Q46="","",'4 - TRANSPORT'!Q46)</f>
        <v/>
      </c>
      <c r="AM35" t="str">
        <f>IF('4 - TRANSPORT'!R46="","",'4 - TRANSPORT'!R46)</f>
        <v/>
      </c>
      <c r="AN35" t="str">
        <f>IF('4 - TRANSPORT'!S46="","",'4 - TRANSPORT'!S46)</f>
        <v/>
      </c>
      <c r="AO35" t="str">
        <f>IF('4 - TRANSPORT'!T46="","",'4 - TRANSPORT'!T46)</f>
        <v/>
      </c>
      <c r="AP35" t="str">
        <f t="shared" si="1"/>
        <v/>
      </c>
      <c r="AQ35" t="str">
        <f t="shared" si="2"/>
        <v/>
      </c>
      <c r="AR35" t="str">
        <f t="shared" si="3"/>
        <v/>
      </c>
      <c r="AS35" t="str">
        <f t="shared" si="4"/>
        <v/>
      </c>
      <c r="AT35" t="str">
        <f t="shared" si="5"/>
        <v/>
      </c>
      <c r="AU35" t="str">
        <f t="shared" si="6"/>
        <v/>
      </c>
      <c r="AV35" t="str">
        <f t="shared" si="7"/>
        <v/>
      </c>
      <c r="AW35" t="str">
        <f t="shared" si="8"/>
        <v/>
      </c>
      <c r="AX35" t="str">
        <f t="shared" si="9"/>
        <v/>
      </c>
      <c r="AY35" t="str">
        <f t="shared" si="10"/>
        <v/>
      </c>
    </row>
    <row r="36" spans="1:51">
      <c r="A36" t="str">
        <f>IF(E36="","",'1 - SUMMARY'!F$10)</f>
        <v/>
      </c>
      <c r="B36" t="str">
        <f t="shared" si="0"/>
        <v/>
      </c>
      <c r="C36" t="str">
        <f>IF(AMOUNT!D47="","",AMOUNT!D47)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s="8" t="str">
        <f>IF('2 - FORM GENERAL'!I47="","",'2 - FORM GENERAL'!I47)</f>
        <v/>
      </c>
      <c r="J36" t="str">
        <f>IF('2 - FORM GENERAL'!J47="","",'2 - FORM GENERAL'!J47)</f>
        <v/>
      </c>
      <c r="K36" t="str">
        <f>IF('2 - FORM GENERAL'!K47="","",'2 - FORM GENERAL'!K47)</f>
        <v/>
      </c>
      <c r="L36" t="str">
        <f>IF('2 - FORM GENERAL'!L47="","",'2 - FORM GENERAL'!L47)</f>
        <v/>
      </c>
      <c r="M36" s="8" t="str">
        <f>IF('2 - FORM GENERAL'!M47="","",'2 - FORM GENERAL'!M47)</f>
        <v/>
      </c>
      <c r="N36" s="8" t="str">
        <f>IF('2 - FORM GENERAL'!N47="","",'2 - FORM GENERAL'!N47)</f>
        <v/>
      </c>
      <c r="O36" s="8" t="str">
        <f>IF('2 - FORM GENERAL'!O47="","",'2 - FORM GENERAL'!O47)</f>
        <v/>
      </c>
      <c r="P36" t="str">
        <f>IF('2 - FORM GENERAL'!P47="","",'2 - FORM GENERAL'!P47)</f>
        <v/>
      </c>
      <c r="Q36" t="str">
        <f>IF('3 - FORM COMP'!I47="","",'3 - FORM COMP'!I47)</f>
        <v/>
      </c>
      <c r="R36" t="str">
        <f>IF('3 - FORM COMP'!J47="","",'3 - FORM COMP'!J47)</f>
        <v/>
      </c>
      <c r="S36" t="str">
        <f>IF('3 - FORM COMP'!K47="","",'3 - FORM COMP'!K47)</f>
        <v/>
      </c>
      <c r="T36" s="8" t="str">
        <f>IF('3 - FORM COMP'!L47="","",'3 - FORM COMP'!L47)</f>
        <v/>
      </c>
      <c r="U36" s="8" t="str">
        <f>IF('3 - FORM COMP'!M47="","",'3 - FORM COMP'!M47)</f>
        <v/>
      </c>
      <c r="V36" s="8" t="str">
        <f>IF('3 - FORM COMP'!N47="","",'3 - FORM COMP'!N47)</f>
        <v/>
      </c>
      <c r="W36" s="8" t="str">
        <f>IF('3 - FORM COMP'!O47="","",'3 - FORM COMP'!O47)</f>
        <v/>
      </c>
      <c r="X36" s="8" t="str">
        <f>IF('3 - FORM COMP'!P47="","",'3 - FORM COMP'!P47)</f>
        <v/>
      </c>
      <c r="Y36" t="str">
        <f>IF('3 - FORM COMP'!Q47="","",'3 - FORM COMP'!Q47)</f>
        <v/>
      </c>
      <c r="Z36" t="str">
        <f>IF('3 - FORM COMP'!R47="","",'3 - FORM COMP'!R47)</f>
        <v/>
      </c>
      <c r="AA36" t="str">
        <f>IF('3 - FORM COMP'!S47="","",'3 - FORM COMP'!S47)</f>
        <v/>
      </c>
      <c r="AB36" s="8" t="str">
        <f>IF('4 - TRANSPORT'!G47="","",'4 - TRANSPORT'!G47)</f>
        <v/>
      </c>
      <c r="AC36" t="str">
        <f>IF('4 - TRANSPORT'!H47="","",'4 - TRANSPORT'!H47)</f>
        <v/>
      </c>
      <c r="AD36" t="str">
        <f>IF('4 - TRANSPORT'!I47="","",'4 - TRANSPORT'!I47)</f>
        <v/>
      </c>
      <c r="AE36" s="28" t="str">
        <f>IF('4 - TRANSPORT'!J47="","",'4 - TRANSPORT'!J47)</f>
        <v/>
      </c>
      <c r="AF36" t="str">
        <f>IF('4 - TRANSPORT'!K47="","",'4 - TRANSPORT'!K47)</f>
        <v/>
      </c>
      <c r="AG36" t="str">
        <f>IF('4 - TRANSPORT'!L47="","",'4 - TRANSPORT'!L47)</f>
        <v/>
      </c>
      <c r="AH36" t="str">
        <f>IF('4 - TRANSPORT'!M47="","",'4 - TRANSPORT'!M47)</f>
        <v/>
      </c>
      <c r="AI36" s="8" t="str">
        <f>IF('4 - TRANSPORT'!N47="","",'4 - TRANSPORT'!N47)</f>
        <v/>
      </c>
      <c r="AJ36" t="str">
        <f>IF('4 - TRANSPORT'!O47="","",'4 - TRANSPORT'!O47)</f>
        <v/>
      </c>
      <c r="AK36" t="str">
        <f>IF('4 - TRANSPORT'!P47="","",'4 - TRANSPORT'!P47)</f>
        <v/>
      </c>
      <c r="AL36" s="28" t="str">
        <f>IF('4 - TRANSPORT'!Q47="","",'4 - TRANSPORT'!Q47)</f>
        <v/>
      </c>
      <c r="AM36" t="str">
        <f>IF('4 - TRANSPORT'!R47="","",'4 - TRANSPORT'!R47)</f>
        <v/>
      </c>
      <c r="AN36" t="str">
        <f>IF('4 - TRANSPORT'!S47="","",'4 - TRANSPORT'!S47)</f>
        <v/>
      </c>
      <c r="AO36" t="str">
        <f>IF('4 - TRANSPORT'!T47="","",'4 - TRANSPORT'!T47)</f>
        <v/>
      </c>
      <c r="AP36" t="str">
        <f t="shared" si="1"/>
        <v/>
      </c>
      <c r="AQ36" t="str">
        <f t="shared" si="2"/>
        <v/>
      </c>
      <c r="AR36" t="str">
        <f t="shared" si="3"/>
        <v/>
      </c>
      <c r="AS36" t="str">
        <f t="shared" si="4"/>
        <v/>
      </c>
      <c r="AT36" t="str">
        <f t="shared" si="5"/>
        <v/>
      </c>
      <c r="AU36" t="str">
        <f t="shared" si="6"/>
        <v/>
      </c>
      <c r="AV36" t="str">
        <f t="shared" si="7"/>
        <v/>
      </c>
      <c r="AW36" t="str">
        <f t="shared" si="8"/>
        <v/>
      </c>
      <c r="AX36" t="str">
        <f t="shared" si="9"/>
        <v/>
      </c>
      <c r="AY36" t="str">
        <f t="shared" si="10"/>
        <v/>
      </c>
    </row>
    <row r="37" spans="1:51">
      <c r="A37" t="str">
        <f>IF(E37="","",'1 - SUMMARY'!F$10)</f>
        <v/>
      </c>
      <c r="B37" t="str">
        <f t="shared" si="0"/>
        <v/>
      </c>
      <c r="C37" t="str">
        <f>IF(AMOUNT!D48="","",AMOUNT!D48)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s="8" t="str">
        <f>IF('2 - FORM GENERAL'!I48="","",'2 - FORM GENERAL'!I48)</f>
        <v/>
      </c>
      <c r="J37" t="str">
        <f>IF('2 - FORM GENERAL'!J48="","",'2 - FORM GENERAL'!J48)</f>
        <v/>
      </c>
      <c r="K37" t="str">
        <f>IF('2 - FORM GENERAL'!K48="","",'2 - FORM GENERAL'!K48)</f>
        <v/>
      </c>
      <c r="L37" t="str">
        <f>IF('2 - FORM GENERAL'!L48="","",'2 - FORM GENERAL'!L48)</f>
        <v/>
      </c>
      <c r="M37" s="8" t="str">
        <f>IF('2 - FORM GENERAL'!M48="","",'2 - FORM GENERAL'!M48)</f>
        <v/>
      </c>
      <c r="N37" s="8" t="str">
        <f>IF('2 - FORM GENERAL'!N48="","",'2 - FORM GENERAL'!N48)</f>
        <v/>
      </c>
      <c r="O37" s="8" t="str">
        <f>IF('2 - FORM GENERAL'!O48="","",'2 - FORM GENERAL'!O48)</f>
        <v/>
      </c>
      <c r="P37" t="str">
        <f>IF('2 - FORM GENERAL'!P48="","",'2 - FORM GENERAL'!P48)</f>
        <v/>
      </c>
      <c r="Q37" t="str">
        <f>IF('3 - FORM COMP'!I48="","",'3 - FORM COMP'!I48)</f>
        <v/>
      </c>
      <c r="R37" t="str">
        <f>IF('3 - FORM COMP'!J48="","",'3 - FORM COMP'!J48)</f>
        <v/>
      </c>
      <c r="S37" t="str">
        <f>IF('3 - FORM COMP'!K48="","",'3 - FORM COMP'!K48)</f>
        <v/>
      </c>
      <c r="T37" s="8" t="str">
        <f>IF('3 - FORM COMP'!L48="","",'3 - FORM COMP'!L48)</f>
        <v/>
      </c>
      <c r="U37" s="8" t="str">
        <f>IF('3 - FORM COMP'!M48="","",'3 - FORM COMP'!M48)</f>
        <v/>
      </c>
      <c r="V37" s="8" t="str">
        <f>IF('3 - FORM COMP'!N48="","",'3 - FORM COMP'!N48)</f>
        <v/>
      </c>
      <c r="W37" s="8" t="str">
        <f>IF('3 - FORM COMP'!O48="","",'3 - FORM COMP'!O48)</f>
        <v/>
      </c>
      <c r="X37" s="8" t="str">
        <f>IF('3 - FORM COMP'!P48="","",'3 - FORM COMP'!P48)</f>
        <v/>
      </c>
      <c r="Y37" t="str">
        <f>IF('3 - FORM COMP'!Q48="","",'3 - FORM COMP'!Q48)</f>
        <v/>
      </c>
      <c r="Z37" t="str">
        <f>IF('3 - FORM COMP'!R48="","",'3 - FORM COMP'!R48)</f>
        <v/>
      </c>
      <c r="AA37" t="str">
        <f>IF('3 - FORM COMP'!S48="","",'3 - FORM COMP'!S48)</f>
        <v/>
      </c>
      <c r="AB37" s="8" t="str">
        <f>IF('4 - TRANSPORT'!G48="","",'4 - TRANSPORT'!G48)</f>
        <v/>
      </c>
      <c r="AC37" t="str">
        <f>IF('4 - TRANSPORT'!H48="","",'4 - TRANSPORT'!H48)</f>
        <v/>
      </c>
      <c r="AD37" t="str">
        <f>IF('4 - TRANSPORT'!I48="","",'4 - TRANSPORT'!I48)</f>
        <v/>
      </c>
      <c r="AE37" s="28" t="str">
        <f>IF('4 - TRANSPORT'!J48="","",'4 - TRANSPORT'!J48)</f>
        <v/>
      </c>
      <c r="AF37" t="str">
        <f>IF('4 - TRANSPORT'!K48="","",'4 - TRANSPORT'!K48)</f>
        <v/>
      </c>
      <c r="AG37" t="str">
        <f>IF('4 - TRANSPORT'!L48="","",'4 - TRANSPORT'!L48)</f>
        <v/>
      </c>
      <c r="AH37" t="str">
        <f>IF('4 - TRANSPORT'!M48="","",'4 - TRANSPORT'!M48)</f>
        <v/>
      </c>
      <c r="AI37" s="8" t="str">
        <f>IF('4 - TRANSPORT'!N48="","",'4 - TRANSPORT'!N48)</f>
        <v/>
      </c>
      <c r="AJ37" t="str">
        <f>IF('4 - TRANSPORT'!O48="","",'4 - TRANSPORT'!O48)</f>
        <v/>
      </c>
      <c r="AK37" t="str">
        <f>IF('4 - TRANSPORT'!P48="","",'4 - TRANSPORT'!P48)</f>
        <v/>
      </c>
      <c r="AL37" s="28" t="str">
        <f>IF('4 - TRANSPORT'!Q48="","",'4 - TRANSPORT'!Q48)</f>
        <v/>
      </c>
      <c r="AM37" t="str">
        <f>IF('4 - TRANSPORT'!R48="","",'4 - TRANSPORT'!R48)</f>
        <v/>
      </c>
      <c r="AN37" t="str">
        <f>IF('4 - TRANSPORT'!S48="","",'4 - TRANSPORT'!S48)</f>
        <v/>
      </c>
      <c r="AO37" t="str">
        <f>IF('4 - TRANSPORT'!T48="","",'4 - TRANSPORT'!T48)</f>
        <v/>
      </c>
      <c r="AP37" t="str">
        <f t="shared" si="1"/>
        <v/>
      </c>
      <c r="AQ37" t="str">
        <f t="shared" si="2"/>
        <v/>
      </c>
      <c r="AR37" t="str">
        <f t="shared" si="3"/>
        <v/>
      </c>
      <c r="AS37" t="str">
        <f t="shared" si="4"/>
        <v/>
      </c>
      <c r="AT37" t="str">
        <f t="shared" si="5"/>
        <v/>
      </c>
      <c r="AU37" t="str">
        <f t="shared" si="6"/>
        <v/>
      </c>
      <c r="AV37" t="str">
        <f t="shared" si="7"/>
        <v/>
      </c>
      <c r="AW37" t="str">
        <f t="shared" si="8"/>
        <v/>
      </c>
      <c r="AX37" t="str">
        <f t="shared" si="9"/>
        <v/>
      </c>
      <c r="AY37" t="str">
        <f t="shared" si="10"/>
        <v/>
      </c>
    </row>
    <row r="38" spans="1:51">
      <c r="A38" t="str">
        <f>IF(E38="","",'1 - SUMMARY'!F$10)</f>
        <v/>
      </c>
      <c r="B38" t="str">
        <f t="shared" si="0"/>
        <v/>
      </c>
      <c r="C38" t="str">
        <f>IF(AMOUNT!D49="","",AMOUNT!D49)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s="8" t="str">
        <f>IF('2 - FORM GENERAL'!I49="","",'2 - FORM GENERAL'!I49)</f>
        <v/>
      </c>
      <c r="J38" t="str">
        <f>IF('2 - FORM GENERAL'!J49="","",'2 - FORM GENERAL'!J49)</f>
        <v/>
      </c>
      <c r="K38" t="str">
        <f>IF('2 - FORM GENERAL'!K49="","",'2 - FORM GENERAL'!K49)</f>
        <v/>
      </c>
      <c r="L38" t="str">
        <f>IF('2 - FORM GENERAL'!L49="","",'2 - FORM GENERAL'!L49)</f>
        <v/>
      </c>
      <c r="M38" s="8" t="str">
        <f>IF('2 - FORM GENERAL'!M49="","",'2 - FORM GENERAL'!M49)</f>
        <v/>
      </c>
      <c r="N38" s="8" t="str">
        <f>IF('2 - FORM GENERAL'!N49="","",'2 - FORM GENERAL'!N49)</f>
        <v/>
      </c>
      <c r="O38" s="8" t="str">
        <f>IF('2 - FORM GENERAL'!O49="","",'2 - FORM GENERAL'!O49)</f>
        <v/>
      </c>
      <c r="P38" t="str">
        <f>IF('2 - FORM GENERAL'!P49="","",'2 - FORM GENERAL'!P49)</f>
        <v/>
      </c>
      <c r="Q38" t="str">
        <f>IF('3 - FORM COMP'!I49="","",'3 - FORM COMP'!I49)</f>
        <v/>
      </c>
      <c r="R38" t="str">
        <f>IF('3 - FORM COMP'!J49="","",'3 - FORM COMP'!J49)</f>
        <v/>
      </c>
      <c r="S38" t="str">
        <f>IF('3 - FORM COMP'!K49="","",'3 - FORM COMP'!K49)</f>
        <v/>
      </c>
      <c r="T38" s="8" t="str">
        <f>IF('3 - FORM COMP'!L49="","",'3 - FORM COMP'!L49)</f>
        <v/>
      </c>
      <c r="U38" s="8" t="str">
        <f>IF('3 - FORM COMP'!M49="","",'3 - FORM COMP'!M49)</f>
        <v/>
      </c>
      <c r="V38" s="8" t="str">
        <f>IF('3 - FORM COMP'!N49="","",'3 - FORM COMP'!N49)</f>
        <v/>
      </c>
      <c r="W38" s="8" t="str">
        <f>IF('3 - FORM COMP'!O49="","",'3 - FORM COMP'!O49)</f>
        <v/>
      </c>
      <c r="X38" s="8" t="str">
        <f>IF('3 - FORM COMP'!P49="","",'3 - FORM COMP'!P49)</f>
        <v/>
      </c>
      <c r="Y38" t="str">
        <f>IF('3 - FORM COMP'!Q49="","",'3 - FORM COMP'!Q49)</f>
        <v/>
      </c>
      <c r="Z38" t="str">
        <f>IF('3 - FORM COMP'!R49="","",'3 - FORM COMP'!R49)</f>
        <v/>
      </c>
      <c r="AA38" t="str">
        <f>IF('3 - FORM COMP'!S49="","",'3 - FORM COMP'!S49)</f>
        <v/>
      </c>
      <c r="AB38" s="8" t="str">
        <f>IF('4 - TRANSPORT'!G49="","",'4 - TRANSPORT'!G49)</f>
        <v/>
      </c>
      <c r="AC38" t="str">
        <f>IF('4 - TRANSPORT'!H49="","",'4 - TRANSPORT'!H49)</f>
        <v/>
      </c>
      <c r="AD38" t="str">
        <f>IF('4 - TRANSPORT'!I49="","",'4 - TRANSPORT'!I49)</f>
        <v/>
      </c>
      <c r="AE38" s="28" t="str">
        <f>IF('4 - TRANSPORT'!J49="","",'4 - TRANSPORT'!J49)</f>
        <v/>
      </c>
      <c r="AF38" t="str">
        <f>IF('4 - TRANSPORT'!K49="","",'4 - TRANSPORT'!K49)</f>
        <v/>
      </c>
      <c r="AG38" t="str">
        <f>IF('4 - TRANSPORT'!L49="","",'4 - TRANSPORT'!L49)</f>
        <v/>
      </c>
      <c r="AH38" t="str">
        <f>IF('4 - TRANSPORT'!M49="","",'4 - TRANSPORT'!M49)</f>
        <v/>
      </c>
      <c r="AI38" s="8" t="str">
        <f>IF('4 - TRANSPORT'!N49="","",'4 - TRANSPORT'!N49)</f>
        <v/>
      </c>
      <c r="AJ38" t="str">
        <f>IF('4 - TRANSPORT'!O49="","",'4 - TRANSPORT'!O49)</f>
        <v/>
      </c>
      <c r="AK38" t="str">
        <f>IF('4 - TRANSPORT'!P49="","",'4 - TRANSPORT'!P49)</f>
        <v/>
      </c>
      <c r="AL38" s="28" t="str">
        <f>IF('4 - TRANSPORT'!Q49="","",'4 - TRANSPORT'!Q49)</f>
        <v/>
      </c>
      <c r="AM38" t="str">
        <f>IF('4 - TRANSPORT'!R49="","",'4 - TRANSPORT'!R49)</f>
        <v/>
      </c>
      <c r="AN38" t="str">
        <f>IF('4 - TRANSPORT'!S49="","",'4 - TRANSPORT'!S49)</f>
        <v/>
      </c>
      <c r="AO38" t="str">
        <f>IF('4 - TRANSPORT'!T49="","",'4 - TRANSPORT'!T49)</f>
        <v/>
      </c>
      <c r="AP38" t="str">
        <f t="shared" si="1"/>
        <v/>
      </c>
      <c r="AQ38" t="str">
        <f t="shared" si="2"/>
        <v/>
      </c>
      <c r="AR38" t="str">
        <f t="shared" si="3"/>
        <v/>
      </c>
      <c r="AS38" t="str">
        <f t="shared" si="4"/>
        <v/>
      </c>
      <c r="AT38" t="str">
        <f t="shared" si="5"/>
        <v/>
      </c>
      <c r="AU38" t="str">
        <f t="shared" si="6"/>
        <v/>
      </c>
      <c r="AV38" t="str">
        <f t="shared" si="7"/>
        <v/>
      </c>
      <c r="AW38" t="str">
        <f t="shared" si="8"/>
        <v/>
      </c>
      <c r="AX38" t="str">
        <f t="shared" si="9"/>
        <v/>
      </c>
      <c r="AY38" t="str">
        <f t="shared" si="10"/>
        <v/>
      </c>
    </row>
    <row r="39" spans="1:51">
      <c r="A39" t="str">
        <f>IF(E39="","",'1 - SUMMARY'!F$10)</f>
        <v/>
      </c>
      <c r="B39" t="str">
        <f t="shared" si="0"/>
        <v/>
      </c>
      <c r="C39" t="str">
        <f>IF(AMOUNT!D50="","",AMOUNT!D50)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s="8" t="str">
        <f>IF('2 - FORM GENERAL'!I50="","",'2 - FORM GENERAL'!I50)</f>
        <v/>
      </c>
      <c r="J39" t="str">
        <f>IF('2 - FORM GENERAL'!J50="","",'2 - FORM GENERAL'!J50)</f>
        <v/>
      </c>
      <c r="K39" t="str">
        <f>IF('2 - FORM GENERAL'!K50="","",'2 - FORM GENERAL'!K50)</f>
        <v/>
      </c>
      <c r="L39" t="str">
        <f>IF('2 - FORM GENERAL'!L50="","",'2 - FORM GENERAL'!L50)</f>
        <v/>
      </c>
      <c r="M39" s="8" t="str">
        <f>IF('2 - FORM GENERAL'!M50="","",'2 - FORM GENERAL'!M50)</f>
        <v/>
      </c>
      <c r="N39" s="8" t="str">
        <f>IF('2 - FORM GENERAL'!N50="","",'2 - FORM GENERAL'!N50)</f>
        <v/>
      </c>
      <c r="O39" s="8" t="str">
        <f>IF('2 - FORM GENERAL'!O50="","",'2 - FORM GENERAL'!O50)</f>
        <v/>
      </c>
      <c r="P39" t="str">
        <f>IF('2 - FORM GENERAL'!P50="","",'2 - FORM GENERAL'!P50)</f>
        <v/>
      </c>
      <c r="Q39" t="str">
        <f>IF('3 - FORM COMP'!I50="","",'3 - FORM COMP'!I50)</f>
        <v/>
      </c>
      <c r="R39" t="str">
        <f>IF('3 - FORM COMP'!J50="","",'3 - FORM COMP'!J50)</f>
        <v/>
      </c>
      <c r="S39" t="str">
        <f>IF('3 - FORM COMP'!K50="","",'3 - FORM COMP'!K50)</f>
        <v/>
      </c>
      <c r="T39" s="8" t="str">
        <f>IF('3 - FORM COMP'!L50="","",'3 - FORM COMP'!L50)</f>
        <v/>
      </c>
      <c r="U39" s="8" t="str">
        <f>IF('3 - FORM COMP'!M50="","",'3 - FORM COMP'!M50)</f>
        <v/>
      </c>
      <c r="V39" s="8" t="str">
        <f>IF('3 - FORM COMP'!N50="","",'3 - FORM COMP'!N50)</f>
        <v/>
      </c>
      <c r="W39" s="8" t="str">
        <f>IF('3 - FORM COMP'!O50="","",'3 - FORM COMP'!O50)</f>
        <v/>
      </c>
      <c r="X39" s="8" t="str">
        <f>IF('3 - FORM COMP'!P50="","",'3 - FORM COMP'!P50)</f>
        <v/>
      </c>
      <c r="Y39" t="str">
        <f>IF('3 - FORM COMP'!Q50="","",'3 - FORM COMP'!Q50)</f>
        <v/>
      </c>
      <c r="Z39" t="str">
        <f>IF('3 - FORM COMP'!R50="","",'3 - FORM COMP'!R50)</f>
        <v/>
      </c>
      <c r="AA39" t="str">
        <f>IF('3 - FORM COMP'!S50="","",'3 - FORM COMP'!S50)</f>
        <v/>
      </c>
      <c r="AB39" s="8" t="str">
        <f>IF('4 - TRANSPORT'!G50="","",'4 - TRANSPORT'!G50)</f>
        <v/>
      </c>
      <c r="AC39" t="str">
        <f>IF('4 - TRANSPORT'!H50="","",'4 - TRANSPORT'!H50)</f>
        <v/>
      </c>
      <c r="AD39" t="str">
        <f>IF('4 - TRANSPORT'!I50="","",'4 - TRANSPORT'!I50)</f>
        <v/>
      </c>
      <c r="AE39" s="28" t="str">
        <f>IF('4 - TRANSPORT'!J50="","",'4 - TRANSPORT'!J50)</f>
        <v/>
      </c>
      <c r="AF39" t="str">
        <f>IF('4 - TRANSPORT'!K50="","",'4 - TRANSPORT'!K50)</f>
        <v/>
      </c>
      <c r="AG39" t="str">
        <f>IF('4 - TRANSPORT'!L50="","",'4 - TRANSPORT'!L50)</f>
        <v/>
      </c>
      <c r="AH39" t="str">
        <f>IF('4 - TRANSPORT'!M50="","",'4 - TRANSPORT'!M50)</f>
        <v/>
      </c>
      <c r="AI39" s="8" t="str">
        <f>IF('4 - TRANSPORT'!N50="","",'4 - TRANSPORT'!N50)</f>
        <v/>
      </c>
      <c r="AJ39" t="str">
        <f>IF('4 - TRANSPORT'!O50="","",'4 - TRANSPORT'!O50)</f>
        <v/>
      </c>
      <c r="AK39" t="str">
        <f>IF('4 - TRANSPORT'!P50="","",'4 - TRANSPORT'!P50)</f>
        <v/>
      </c>
      <c r="AL39" s="28" t="str">
        <f>IF('4 - TRANSPORT'!Q50="","",'4 - TRANSPORT'!Q50)</f>
        <v/>
      </c>
      <c r="AM39" t="str">
        <f>IF('4 - TRANSPORT'!R50="","",'4 - TRANSPORT'!R50)</f>
        <v/>
      </c>
      <c r="AN39" t="str">
        <f>IF('4 - TRANSPORT'!S50="","",'4 - TRANSPORT'!S50)</f>
        <v/>
      </c>
      <c r="AO39" t="str">
        <f>IF('4 - TRANSPORT'!T50="","",'4 - TRANSPORT'!T50)</f>
        <v/>
      </c>
      <c r="AP39" t="str">
        <f t="shared" si="1"/>
        <v/>
      </c>
      <c r="AQ39" t="str">
        <f t="shared" si="2"/>
        <v/>
      </c>
      <c r="AR39" t="str">
        <f t="shared" si="3"/>
        <v/>
      </c>
      <c r="AS39" t="str">
        <f t="shared" si="4"/>
        <v/>
      </c>
      <c r="AT39" t="str">
        <f t="shared" si="5"/>
        <v/>
      </c>
      <c r="AU39" t="str">
        <f t="shared" si="6"/>
        <v/>
      </c>
      <c r="AV39" t="str">
        <f t="shared" si="7"/>
        <v/>
      </c>
      <c r="AW39" t="str">
        <f t="shared" si="8"/>
        <v/>
      </c>
      <c r="AX39" t="str">
        <f t="shared" si="9"/>
        <v/>
      </c>
      <c r="AY39" t="str">
        <f t="shared" si="10"/>
        <v/>
      </c>
    </row>
    <row r="40" spans="1:51">
      <c r="A40" t="str">
        <f>IF(E40="","",'1 - SUMMARY'!F$10)</f>
        <v/>
      </c>
      <c r="B40" t="str">
        <f t="shared" si="0"/>
        <v/>
      </c>
      <c r="C40" t="str">
        <f>IF(AMOUNT!D51="","",AMOUNT!D51)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s="8" t="str">
        <f>IF('2 - FORM GENERAL'!I51="","",'2 - FORM GENERAL'!I51)</f>
        <v/>
      </c>
      <c r="J40" t="str">
        <f>IF('2 - FORM GENERAL'!J51="","",'2 - FORM GENERAL'!J51)</f>
        <v/>
      </c>
      <c r="K40" t="str">
        <f>IF('2 - FORM GENERAL'!K51="","",'2 - FORM GENERAL'!K51)</f>
        <v/>
      </c>
      <c r="L40" t="str">
        <f>IF('2 - FORM GENERAL'!L51="","",'2 - FORM GENERAL'!L51)</f>
        <v/>
      </c>
      <c r="M40" s="8" t="str">
        <f>IF('2 - FORM GENERAL'!M51="","",'2 - FORM GENERAL'!M51)</f>
        <v/>
      </c>
      <c r="N40" s="8" t="str">
        <f>IF('2 - FORM GENERAL'!N51="","",'2 - FORM GENERAL'!N51)</f>
        <v/>
      </c>
      <c r="O40" s="8" t="str">
        <f>IF('2 - FORM GENERAL'!O51="","",'2 - FORM GENERAL'!O51)</f>
        <v/>
      </c>
      <c r="P40" t="str">
        <f>IF('2 - FORM GENERAL'!P51="","",'2 - FORM GENERAL'!P51)</f>
        <v/>
      </c>
      <c r="Q40" t="str">
        <f>IF('3 - FORM COMP'!I51="","",'3 - FORM COMP'!I51)</f>
        <v/>
      </c>
      <c r="R40" t="str">
        <f>IF('3 - FORM COMP'!J51="","",'3 - FORM COMP'!J51)</f>
        <v/>
      </c>
      <c r="S40" t="str">
        <f>IF('3 - FORM COMP'!K51="","",'3 - FORM COMP'!K51)</f>
        <v/>
      </c>
      <c r="T40" s="8" t="str">
        <f>IF('3 - FORM COMP'!L51="","",'3 - FORM COMP'!L51)</f>
        <v/>
      </c>
      <c r="U40" s="8" t="str">
        <f>IF('3 - FORM COMP'!M51="","",'3 - FORM COMP'!M51)</f>
        <v/>
      </c>
      <c r="V40" s="8" t="str">
        <f>IF('3 - FORM COMP'!N51="","",'3 - FORM COMP'!N51)</f>
        <v/>
      </c>
      <c r="W40" s="8" t="str">
        <f>IF('3 - FORM COMP'!O51="","",'3 - FORM COMP'!O51)</f>
        <v/>
      </c>
      <c r="X40" s="8" t="str">
        <f>IF('3 - FORM COMP'!P51="","",'3 - FORM COMP'!P51)</f>
        <v/>
      </c>
      <c r="Y40" t="str">
        <f>IF('3 - FORM COMP'!Q51="","",'3 - FORM COMP'!Q51)</f>
        <v/>
      </c>
      <c r="Z40" t="str">
        <f>IF('3 - FORM COMP'!R51="","",'3 - FORM COMP'!R51)</f>
        <v/>
      </c>
      <c r="AA40" t="str">
        <f>IF('3 - FORM COMP'!S51="","",'3 - FORM COMP'!S51)</f>
        <v/>
      </c>
      <c r="AB40" s="8" t="str">
        <f>IF('4 - TRANSPORT'!G51="","",'4 - TRANSPORT'!G51)</f>
        <v/>
      </c>
      <c r="AC40" t="str">
        <f>IF('4 - TRANSPORT'!H51="","",'4 - TRANSPORT'!H51)</f>
        <v/>
      </c>
      <c r="AD40" t="str">
        <f>IF('4 - TRANSPORT'!I51="","",'4 - TRANSPORT'!I51)</f>
        <v/>
      </c>
      <c r="AE40" s="28" t="str">
        <f>IF('4 - TRANSPORT'!J51="","",'4 - TRANSPORT'!J51)</f>
        <v/>
      </c>
      <c r="AF40" t="str">
        <f>IF('4 - TRANSPORT'!K51="","",'4 - TRANSPORT'!K51)</f>
        <v/>
      </c>
      <c r="AG40" t="str">
        <f>IF('4 - TRANSPORT'!L51="","",'4 - TRANSPORT'!L51)</f>
        <v/>
      </c>
      <c r="AH40" t="str">
        <f>IF('4 - TRANSPORT'!M51="","",'4 - TRANSPORT'!M51)</f>
        <v/>
      </c>
      <c r="AI40" s="8" t="str">
        <f>IF('4 - TRANSPORT'!N51="","",'4 - TRANSPORT'!N51)</f>
        <v/>
      </c>
      <c r="AJ40" t="str">
        <f>IF('4 - TRANSPORT'!O51="","",'4 - TRANSPORT'!O51)</f>
        <v/>
      </c>
      <c r="AK40" t="str">
        <f>IF('4 - TRANSPORT'!P51="","",'4 - TRANSPORT'!P51)</f>
        <v/>
      </c>
      <c r="AL40" s="28" t="str">
        <f>IF('4 - TRANSPORT'!Q51="","",'4 - TRANSPORT'!Q51)</f>
        <v/>
      </c>
      <c r="AM40" t="str">
        <f>IF('4 - TRANSPORT'!R51="","",'4 - TRANSPORT'!R51)</f>
        <v/>
      </c>
      <c r="AN40" t="str">
        <f>IF('4 - TRANSPORT'!S51="","",'4 - TRANSPORT'!S51)</f>
        <v/>
      </c>
      <c r="AO40" t="str">
        <f>IF('4 - TRANSPORT'!T51="","",'4 - TRANSPORT'!T51)</f>
        <v/>
      </c>
      <c r="AP40" t="str">
        <f t="shared" si="1"/>
        <v/>
      </c>
      <c r="AQ40" t="str">
        <f t="shared" si="2"/>
        <v/>
      </c>
      <c r="AR40" t="str">
        <f t="shared" si="3"/>
        <v/>
      </c>
      <c r="AS40" t="str">
        <f t="shared" si="4"/>
        <v/>
      </c>
      <c r="AT40" t="str">
        <f t="shared" si="5"/>
        <v/>
      </c>
      <c r="AU40" t="str">
        <f t="shared" si="6"/>
        <v/>
      </c>
      <c r="AV40" t="str">
        <f t="shared" si="7"/>
        <v/>
      </c>
      <c r="AW40" t="str">
        <f t="shared" si="8"/>
        <v/>
      </c>
      <c r="AX40" t="str">
        <f t="shared" si="9"/>
        <v/>
      </c>
      <c r="AY40" t="str">
        <f t="shared" si="10"/>
        <v/>
      </c>
    </row>
    <row r="41" spans="1:51">
      <c r="A41" t="str">
        <f>IF(E41="","",'1 - SUMMARY'!F$10)</f>
        <v/>
      </c>
      <c r="B41" t="str">
        <f t="shared" si="0"/>
        <v/>
      </c>
      <c r="C41" t="str">
        <f>IF(AMOUNT!D52="","",AMOUNT!D52)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s="8" t="str">
        <f>IF('2 - FORM GENERAL'!I52="","",'2 - FORM GENERAL'!I52)</f>
        <v/>
      </c>
      <c r="J41" t="str">
        <f>IF('2 - FORM GENERAL'!J52="","",'2 - FORM GENERAL'!J52)</f>
        <v/>
      </c>
      <c r="K41" t="str">
        <f>IF('2 - FORM GENERAL'!K52="","",'2 - FORM GENERAL'!K52)</f>
        <v/>
      </c>
      <c r="L41" t="str">
        <f>IF('2 - FORM GENERAL'!L52="","",'2 - FORM GENERAL'!L52)</f>
        <v/>
      </c>
      <c r="M41" s="8" t="str">
        <f>IF('2 - FORM GENERAL'!M52="","",'2 - FORM GENERAL'!M52)</f>
        <v/>
      </c>
      <c r="N41" s="8" t="str">
        <f>IF('2 - FORM GENERAL'!N52="","",'2 - FORM GENERAL'!N52)</f>
        <v/>
      </c>
      <c r="O41" s="8" t="str">
        <f>IF('2 - FORM GENERAL'!O52="","",'2 - FORM GENERAL'!O52)</f>
        <v/>
      </c>
      <c r="P41" t="str">
        <f>IF('2 - FORM GENERAL'!P52="","",'2 - FORM GENERAL'!P52)</f>
        <v/>
      </c>
      <c r="Q41" t="str">
        <f>IF('3 - FORM COMP'!I52="","",'3 - FORM COMP'!I52)</f>
        <v/>
      </c>
      <c r="R41" t="str">
        <f>IF('3 - FORM COMP'!J52="","",'3 - FORM COMP'!J52)</f>
        <v/>
      </c>
      <c r="S41" t="str">
        <f>IF('3 - FORM COMP'!K52="","",'3 - FORM COMP'!K52)</f>
        <v/>
      </c>
      <c r="T41" s="8" t="str">
        <f>IF('3 - FORM COMP'!L52="","",'3 - FORM COMP'!L52)</f>
        <v/>
      </c>
      <c r="U41" s="8" t="str">
        <f>IF('3 - FORM COMP'!M52="","",'3 - FORM COMP'!M52)</f>
        <v/>
      </c>
      <c r="V41" s="8" t="str">
        <f>IF('3 - FORM COMP'!N52="","",'3 - FORM COMP'!N52)</f>
        <v/>
      </c>
      <c r="W41" s="8" t="str">
        <f>IF('3 - FORM COMP'!O52="","",'3 - FORM COMP'!O52)</f>
        <v/>
      </c>
      <c r="X41" s="8" t="str">
        <f>IF('3 - FORM COMP'!P52="","",'3 - FORM COMP'!P52)</f>
        <v/>
      </c>
      <c r="Y41" t="str">
        <f>IF('3 - FORM COMP'!Q52="","",'3 - FORM COMP'!Q52)</f>
        <v/>
      </c>
      <c r="Z41" t="str">
        <f>IF('3 - FORM COMP'!R52="","",'3 - FORM COMP'!R52)</f>
        <v/>
      </c>
      <c r="AA41" t="str">
        <f>IF('3 - FORM COMP'!S52="","",'3 - FORM COMP'!S52)</f>
        <v/>
      </c>
      <c r="AB41" s="8" t="str">
        <f>IF('4 - TRANSPORT'!G52="","",'4 - TRANSPORT'!G52)</f>
        <v/>
      </c>
      <c r="AC41" t="str">
        <f>IF('4 - TRANSPORT'!H52="","",'4 - TRANSPORT'!H52)</f>
        <v/>
      </c>
      <c r="AD41" t="str">
        <f>IF('4 - TRANSPORT'!I52="","",'4 - TRANSPORT'!I52)</f>
        <v/>
      </c>
      <c r="AE41" s="28" t="str">
        <f>IF('4 - TRANSPORT'!J52="","",'4 - TRANSPORT'!J52)</f>
        <v/>
      </c>
      <c r="AF41" t="str">
        <f>IF('4 - TRANSPORT'!K52="","",'4 - TRANSPORT'!K52)</f>
        <v/>
      </c>
      <c r="AG41" t="str">
        <f>IF('4 - TRANSPORT'!L52="","",'4 - TRANSPORT'!L52)</f>
        <v/>
      </c>
      <c r="AH41" t="str">
        <f>IF('4 - TRANSPORT'!M52="","",'4 - TRANSPORT'!M52)</f>
        <v/>
      </c>
      <c r="AI41" s="8" t="str">
        <f>IF('4 - TRANSPORT'!N52="","",'4 - TRANSPORT'!N52)</f>
        <v/>
      </c>
      <c r="AJ41" t="str">
        <f>IF('4 - TRANSPORT'!O52="","",'4 - TRANSPORT'!O52)</f>
        <v/>
      </c>
      <c r="AK41" t="str">
        <f>IF('4 - TRANSPORT'!P52="","",'4 - TRANSPORT'!P52)</f>
        <v/>
      </c>
      <c r="AL41" s="28" t="str">
        <f>IF('4 - TRANSPORT'!Q52="","",'4 - TRANSPORT'!Q52)</f>
        <v/>
      </c>
      <c r="AM41" t="str">
        <f>IF('4 - TRANSPORT'!R52="","",'4 - TRANSPORT'!R52)</f>
        <v/>
      </c>
      <c r="AN41" t="str">
        <f>IF('4 - TRANSPORT'!S52="","",'4 - TRANSPORT'!S52)</f>
        <v/>
      </c>
      <c r="AO41" t="str">
        <f>IF('4 - TRANSPORT'!T52="","",'4 - TRANSPORT'!T52)</f>
        <v/>
      </c>
      <c r="AP41" t="str">
        <f t="shared" si="1"/>
        <v/>
      </c>
      <c r="AQ41" t="str">
        <f t="shared" si="2"/>
        <v/>
      </c>
      <c r="AR41" t="str">
        <f t="shared" si="3"/>
        <v/>
      </c>
      <c r="AS41" t="str">
        <f t="shared" si="4"/>
        <v/>
      </c>
      <c r="AT41" t="str">
        <f t="shared" si="5"/>
        <v/>
      </c>
      <c r="AU41" t="str">
        <f t="shared" si="6"/>
        <v/>
      </c>
      <c r="AV41" t="str">
        <f t="shared" si="7"/>
        <v/>
      </c>
      <c r="AW41" t="str">
        <f t="shared" si="8"/>
        <v/>
      </c>
      <c r="AX41" t="str">
        <f t="shared" si="9"/>
        <v/>
      </c>
      <c r="AY41" t="str">
        <f t="shared" si="10"/>
        <v/>
      </c>
    </row>
    <row r="42" spans="1:51">
      <c r="A42" t="str">
        <f>IF(E42="","",'1 - SUMMARY'!F$10)</f>
        <v/>
      </c>
      <c r="B42" t="str">
        <f t="shared" si="0"/>
        <v/>
      </c>
      <c r="C42" t="str">
        <f>IF(AMOUNT!D53="","",AMOUNT!D53)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s="8" t="str">
        <f>IF('2 - FORM GENERAL'!I53="","",'2 - FORM GENERAL'!I53)</f>
        <v/>
      </c>
      <c r="J42" t="str">
        <f>IF('2 - FORM GENERAL'!J53="","",'2 - FORM GENERAL'!J53)</f>
        <v/>
      </c>
      <c r="K42" t="str">
        <f>IF('2 - FORM GENERAL'!K53="","",'2 - FORM GENERAL'!K53)</f>
        <v/>
      </c>
      <c r="L42" t="str">
        <f>IF('2 - FORM GENERAL'!L53="","",'2 - FORM GENERAL'!L53)</f>
        <v/>
      </c>
      <c r="M42" s="8" t="str">
        <f>IF('2 - FORM GENERAL'!M53="","",'2 - FORM GENERAL'!M53)</f>
        <v/>
      </c>
      <c r="N42" s="8" t="str">
        <f>IF('2 - FORM GENERAL'!N53="","",'2 - FORM GENERAL'!N53)</f>
        <v/>
      </c>
      <c r="O42" s="8" t="str">
        <f>IF('2 - FORM GENERAL'!O53="","",'2 - FORM GENERAL'!O53)</f>
        <v/>
      </c>
      <c r="P42" t="str">
        <f>IF('2 - FORM GENERAL'!P53="","",'2 - FORM GENERAL'!P53)</f>
        <v/>
      </c>
      <c r="Q42" t="str">
        <f>IF('3 - FORM COMP'!I53="","",'3 - FORM COMP'!I53)</f>
        <v/>
      </c>
      <c r="R42" t="str">
        <f>IF('3 - FORM COMP'!J53="","",'3 - FORM COMP'!J53)</f>
        <v/>
      </c>
      <c r="S42" t="str">
        <f>IF('3 - FORM COMP'!K53="","",'3 - FORM COMP'!K53)</f>
        <v/>
      </c>
      <c r="T42" s="8" t="str">
        <f>IF('3 - FORM COMP'!L53="","",'3 - FORM COMP'!L53)</f>
        <v/>
      </c>
      <c r="U42" s="8" t="str">
        <f>IF('3 - FORM COMP'!M53="","",'3 - FORM COMP'!M53)</f>
        <v/>
      </c>
      <c r="V42" s="8" t="str">
        <f>IF('3 - FORM COMP'!N53="","",'3 - FORM COMP'!N53)</f>
        <v/>
      </c>
      <c r="W42" s="8" t="str">
        <f>IF('3 - FORM COMP'!O53="","",'3 - FORM COMP'!O53)</f>
        <v/>
      </c>
      <c r="X42" s="8" t="str">
        <f>IF('3 - FORM COMP'!P53="","",'3 - FORM COMP'!P53)</f>
        <v/>
      </c>
      <c r="Y42" t="str">
        <f>IF('3 - FORM COMP'!Q53="","",'3 - FORM COMP'!Q53)</f>
        <v/>
      </c>
      <c r="Z42" t="str">
        <f>IF('3 - FORM COMP'!R53="","",'3 - FORM COMP'!R53)</f>
        <v/>
      </c>
      <c r="AA42" t="str">
        <f>IF('3 - FORM COMP'!S53="","",'3 - FORM COMP'!S53)</f>
        <v/>
      </c>
      <c r="AB42" s="8" t="str">
        <f>IF('4 - TRANSPORT'!G53="","",'4 - TRANSPORT'!G53)</f>
        <v/>
      </c>
      <c r="AC42" t="str">
        <f>IF('4 - TRANSPORT'!H53="","",'4 - TRANSPORT'!H53)</f>
        <v/>
      </c>
      <c r="AD42" t="str">
        <f>IF('4 - TRANSPORT'!I53="","",'4 - TRANSPORT'!I53)</f>
        <v/>
      </c>
      <c r="AE42" s="28" t="str">
        <f>IF('4 - TRANSPORT'!J53="","",'4 - TRANSPORT'!J53)</f>
        <v/>
      </c>
      <c r="AF42" t="str">
        <f>IF('4 - TRANSPORT'!K53="","",'4 - TRANSPORT'!K53)</f>
        <v/>
      </c>
      <c r="AG42" t="str">
        <f>IF('4 - TRANSPORT'!L53="","",'4 - TRANSPORT'!L53)</f>
        <v/>
      </c>
      <c r="AH42" t="str">
        <f>IF('4 - TRANSPORT'!M53="","",'4 - TRANSPORT'!M53)</f>
        <v/>
      </c>
      <c r="AI42" s="8" t="str">
        <f>IF('4 - TRANSPORT'!N53="","",'4 - TRANSPORT'!N53)</f>
        <v/>
      </c>
      <c r="AJ42" t="str">
        <f>IF('4 - TRANSPORT'!O53="","",'4 - TRANSPORT'!O53)</f>
        <v/>
      </c>
      <c r="AK42" t="str">
        <f>IF('4 - TRANSPORT'!P53="","",'4 - TRANSPORT'!P53)</f>
        <v/>
      </c>
      <c r="AL42" s="28" t="str">
        <f>IF('4 - TRANSPORT'!Q53="","",'4 - TRANSPORT'!Q53)</f>
        <v/>
      </c>
      <c r="AM42" t="str">
        <f>IF('4 - TRANSPORT'!R53="","",'4 - TRANSPORT'!R53)</f>
        <v/>
      </c>
      <c r="AN42" t="str">
        <f>IF('4 - TRANSPORT'!S53="","",'4 - TRANSPORT'!S53)</f>
        <v/>
      </c>
      <c r="AO42" t="str">
        <f>IF('4 - TRANSPORT'!T53="","",'4 - TRANSPORT'!T53)</f>
        <v/>
      </c>
      <c r="AP42" t="str">
        <f t="shared" si="1"/>
        <v/>
      </c>
      <c r="AQ42" t="str">
        <f t="shared" si="2"/>
        <v/>
      </c>
      <c r="AR42" t="str">
        <f t="shared" si="3"/>
        <v/>
      </c>
      <c r="AS42" t="str">
        <f t="shared" si="4"/>
        <v/>
      </c>
      <c r="AT42" t="str">
        <f t="shared" si="5"/>
        <v/>
      </c>
      <c r="AU42" t="str">
        <f t="shared" si="6"/>
        <v/>
      </c>
      <c r="AV42" t="str">
        <f t="shared" si="7"/>
        <v/>
      </c>
      <c r="AW42" t="str">
        <f t="shared" si="8"/>
        <v/>
      </c>
      <c r="AX42" t="str">
        <f t="shared" si="9"/>
        <v/>
      </c>
      <c r="AY42" t="str">
        <f t="shared" si="10"/>
        <v/>
      </c>
    </row>
    <row r="43" spans="1:51">
      <c r="A43" t="str">
        <f>IF(E43="","",'1 - SUMMARY'!F$10)</f>
        <v/>
      </c>
      <c r="B43" t="str">
        <f t="shared" si="0"/>
        <v/>
      </c>
      <c r="C43" t="str">
        <f>IF(AMOUNT!D54="","",AMOUNT!D54)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s="8" t="str">
        <f>IF('2 - FORM GENERAL'!I54="","",'2 - FORM GENERAL'!I54)</f>
        <v/>
      </c>
      <c r="J43" t="str">
        <f>IF('2 - FORM GENERAL'!J54="","",'2 - FORM GENERAL'!J54)</f>
        <v/>
      </c>
      <c r="K43" t="str">
        <f>IF('2 - FORM GENERAL'!K54="","",'2 - FORM GENERAL'!K54)</f>
        <v/>
      </c>
      <c r="L43" t="str">
        <f>IF('2 - FORM GENERAL'!L54="","",'2 - FORM GENERAL'!L54)</f>
        <v/>
      </c>
      <c r="M43" s="8" t="str">
        <f>IF('2 - FORM GENERAL'!M54="","",'2 - FORM GENERAL'!M54)</f>
        <v/>
      </c>
      <c r="N43" s="8" t="str">
        <f>IF('2 - FORM GENERAL'!N54="","",'2 - FORM GENERAL'!N54)</f>
        <v/>
      </c>
      <c r="O43" s="8" t="str">
        <f>IF('2 - FORM GENERAL'!O54="","",'2 - FORM GENERAL'!O54)</f>
        <v/>
      </c>
      <c r="P43" t="str">
        <f>IF('2 - FORM GENERAL'!P54="","",'2 - FORM GENERAL'!P54)</f>
        <v/>
      </c>
      <c r="Q43" t="str">
        <f>IF('3 - FORM COMP'!I54="","",'3 - FORM COMP'!I54)</f>
        <v/>
      </c>
      <c r="R43" t="str">
        <f>IF('3 - FORM COMP'!J54="","",'3 - FORM COMP'!J54)</f>
        <v/>
      </c>
      <c r="S43" t="str">
        <f>IF('3 - FORM COMP'!K54="","",'3 - FORM COMP'!K54)</f>
        <v/>
      </c>
      <c r="T43" s="8" t="str">
        <f>IF('3 - FORM COMP'!L54="","",'3 - FORM COMP'!L54)</f>
        <v/>
      </c>
      <c r="U43" s="8" t="str">
        <f>IF('3 - FORM COMP'!M54="","",'3 - FORM COMP'!M54)</f>
        <v/>
      </c>
      <c r="V43" s="8" t="str">
        <f>IF('3 - FORM COMP'!N54="","",'3 - FORM COMP'!N54)</f>
        <v/>
      </c>
      <c r="W43" s="8" t="str">
        <f>IF('3 - FORM COMP'!O54="","",'3 - FORM COMP'!O54)</f>
        <v/>
      </c>
      <c r="X43" s="8" t="str">
        <f>IF('3 - FORM COMP'!P54="","",'3 - FORM COMP'!P54)</f>
        <v/>
      </c>
      <c r="Y43" t="str">
        <f>IF('3 - FORM COMP'!Q54="","",'3 - FORM COMP'!Q54)</f>
        <v/>
      </c>
      <c r="Z43" t="str">
        <f>IF('3 - FORM COMP'!R54="","",'3 - FORM COMP'!R54)</f>
        <v/>
      </c>
      <c r="AA43" t="str">
        <f>IF('3 - FORM COMP'!S54="","",'3 - FORM COMP'!S54)</f>
        <v/>
      </c>
      <c r="AB43" s="8" t="str">
        <f>IF('4 - TRANSPORT'!G54="","",'4 - TRANSPORT'!G54)</f>
        <v/>
      </c>
      <c r="AC43" t="str">
        <f>IF('4 - TRANSPORT'!H54="","",'4 - TRANSPORT'!H54)</f>
        <v/>
      </c>
      <c r="AD43" t="str">
        <f>IF('4 - TRANSPORT'!I54="","",'4 - TRANSPORT'!I54)</f>
        <v/>
      </c>
      <c r="AE43" s="28" t="str">
        <f>IF('4 - TRANSPORT'!J54="","",'4 - TRANSPORT'!J54)</f>
        <v/>
      </c>
      <c r="AF43" t="str">
        <f>IF('4 - TRANSPORT'!K54="","",'4 - TRANSPORT'!K54)</f>
        <v/>
      </c>
      <c r="AG43" t="str">
        <f>IF('4 - TRANSPORT'!L54="","",'4 - TRANSPORT'!L54)</f>
        <v/>
      </c>
      <c r="AH43" t="str">
        <f>IF('4 - TRANSPORT'!M54="","",'4 - TRANSPORT'!M54)</f>
        <v/>
      </c>
      <c r="AI43" s="8" t="str">
        <f>IF('4 - TRANSPORT'!N54="","",'4 - TRANSPORT'!N54)</f>
        <v/>
      </c>
      <c r="AJ43" t="str">
        <f>IF('4 - TRANSPORT'!O54="","",'4 - TRANSPORT'!O54)</f>
        <v/>
      </c>
      <c r="AK43" t="str">
        <f>IF('4 - TRANSPORT'!P54="","",'4 - TRANSPORT'!P54)</f>
        <v/>
      </c>
      <c r="AL43" s="28" t="str">
        <f>IF('4 - TRANSPORT'!Q54="","",'4 - TRANSPORT'!Q54)</f>
        <v/>
      </c>
      <c r="AM43" t="str">
        <f>IF('4 - TRANSPORT'!R54="","",'4 - TRANSPORT'!R54)</f>
        <v/>
      </c>
      <c r="AN43" t="str">
        <f>IF('4 - TRANSPORT'!S54="","",'4 - TRANSPORT'!S54)</f>
        <v/>
      </c>
      <c r="AO43" t="str">
        <f>IF('4 - TRANSPORT'!T54="","",'4 - TRANSPORT'!T54)</f>
        <v/>
      </c>
      <c r="AP43" t="str">
        <f t="shared" si="1"/>
        <v/>
      </c>
      <c r="AQ43" t="str">
        <f t="shared" si="2"/>
        <v/>
      </c>
      <c r="AR43" t="str">
        <f t="shared" si="3"/>
        <v/>
      </c>
      <c r="AS43" t="str">
        <f t="shared" si="4"/>
        <v/>
      </c>
      <c r="AT43" t="str">
        <f t="shared" si="5"/>
        <v/>
      </c>
      <c r="AU43" t="str">
        <f t="shared" si="6"/>
        <v/>
      </c>
      <c r="AV43" t="str">
        <f t="shared" si="7"/>
        <v/>
      </c>
      <c r="AW43" t="str">
        <f t="shared" si="8"/>
        <v/>
      </c>
      <c r="AX43" t="str">
        <f t="shared" si="9"/>
        <v/>
      </c>
      <c r="AY43" t="str">
        <f t="shared" si="10"/>
        <v/>
      </c>
    </row>
    <row r="44" spans="1:51">
      <c r="A44" t="str">
        <f>IF(E44="","",'1 - SUMMARY'!F$10)</f>
        <v/>
      </c>
      <c r="B44" t="str">
        <f t="shared" si="0"/>
        <v/>
      </c>
      <c r="C44" t="str">
        <f>IF(AMOUNT!D55="","",AMOUNT!D55)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s="8" t="str">
        <f>IF('2 - FORM GENERAL'!I55="","",'2 - FORM GENERAL'!I55)</f>
        <v/>
      </c>
      <c r="J44" t="str">
        <f>IF('2 - FORM GENERAL'!J55="","",'2 - FORM GENERAL'!J55)</f>
        <v/>
      </c>
      <c r="K44" t="str">
        <f>IF('2 - FORM GENERAL'!K55="","",'2 - FORM GENERAL'!K55)</f>
        <v/>
      </c>
      <c r="L44" t="str">
        <f>IF('2 - FORM GENERAL'!L55="","",'2 - FORM GENERAL'!L55)</f>
        <v/>
      </c>
      <c r="M44" s="8" t="str">
        <f>IF('2 - FORM GENERAL'!M55="","",'2 - FORM GENERAL'!M55)</f>
        <v/>
      </c>
      <c r="N44" s="8" t="str">
        <f>IF('2 - FORM GENERAL'!N55="","",'2 - FORM GENERAL'!N55)</f>
        <v/>
      </c>
      <c r="O44" s="8" t="str">
        <f>IF('2 - FORM GENERAL'!O55="","",'2 - FORM GENERAL'!O55)</f>
        <v/>
      </c>
      <c r="P44" t="str">
        <f>IF('2 - FORM GENERAL'!P55="","",'2 - FORM GENERAL'!P55)</f>
        <v/>
      </c>
      <c r="Q44" t="str">
        <f>IF('3 - FORM COMP'!I55="","",'3 - FORM COMP'!I55)</f>
        <v/>
      </c>
      <c r="R44" t="str">
        <f>IF('3 - FORM COMP'!J55="","",'3 - FORM COMP'!J55)</f>
        <v/>
      </c>
      <c r="S44" t="str">
        <f>IF('3 - FORM COMP'!K55="","",'3 - FORM COMP'!K55)</f>
        <v/>
      </c>
      <c r="T44" s="8" t="str">
        <f>IF('3 - FORM COMP'!L55="","",'3 - FORM COMP'!L55)</f>
        <v/>
      </c>
      <c r="U44" s="8" t="str">
        <f>IF('3 - FORM COMP'!M55="","",'3 - FORM COMP'!M55)</f>
        <v/>
      </c>
      <c r="V44" s="8" t="str">
        <f>IF('3 - FORM COMP'!N55="","",'3 - FORM COMP'!N55)</f>
        <v/>
      </c>
      <c r="W44" s="8" t="str">
        <f>IF('3 - FORM COMP'!O55="","",'3 - FORM COMP'!O55)</f>
        <v/>
      </c>
      <c r="X44" s="8" t="str">
        <f>IF('3 - FORM COMP'!P55="","",'3 - FORM COMP'!P55)</f>
        <v/>
      </c>
      <c r="Y44" t="str">
        <f>IF('3 - FORM COMP'!Q55="","",'3 - FORM COMP'!Q55)</f>
        <v/>
      </c>
      <c r="Z44" t="str">
        <f>IF('3 - FORM COMP'!R55="","",'3 - FORM COMP'!R55)</f>
        <v/>
      </c>
      <c r="AA44" t="str">
        <f>IF('3 - FORM COMP'!S55="","",'3 - FORM COMP'!S55)</f>
        <v/>
      </c>
      <c r="AB44" s="8" t="str">
        <f>IF('4 - TRANSPORT'!G55="","",'4 - TRANSPORT'!G55)</f>
        <v/>
      </c>
      <c r="AC44" t="str">
        <f>IF('4 - TRANSPORT'!H55="","",'4 - TRANSPORT'!H55)</f>
        <v/>
      </c>
      <c r="AD44" t="str">
        <f>IF('4 - TRANSPORT'!I55="","",'4 - TRANSPORT'!I55)</f>
        <v/>
      </c>
      <c r="AE44" s="28" t="str">
        <f>IF('4 - TRANSPORT'!J55="","",'4 - TRANSPORT'!J55)</f>
        <v/>
      </c>
      <c r="AF44" t="str">
        <f>IF('4 - TRANSPORT'!K55="","",'4 - TRANSPORT'!K55)</f>
        <v/>
      </c>
      <c r="AG44" t="str">
        <f>IF('4 - TRANSPORT'!L55="","",'4 - TRANSPORT'!L55)</f>
        <v/>
      </c>
      <c r="AH44" t="str">
        <f>IF('4 - TRANSPORT'!M55="","",'4 - TRANSPORT'!M55)</f>
        <v/>
      </c>
      <c r="AI44" s="8" t="str">
        <f>IF('4 - TRANSPORT'!N55="","",'4 - TRANSPORT'!N55)</f>
        <v/>
      </c>
      <c r="AJ44" t="str">
        <f>IF('4 - TRANSPORT'!O55="","",'4 - TRANSPORT'!O55)</f>
        <v/>
      </c>
      <c r="AK44" t="str">
        <f>IF('4 - TRANSPORT'!P55="","",'4 - TRANSPORT'!P55)</f>
        <v/>
      </c>
      <c r="AL44" s="28" t="str">
        <f>IF('4 - TRANSPORT'!Q55="","",'4 - TRANSPORT'!Q55)</f>
        <v/>
      </c>
      <c r="AM44" t="str">
        <f>IF('4 - TRANSPORT'!R55="","",'4 - TRANSPORT'!R55)</f>
        <v/>
      </c>
      <c r="AN44" t="str">
        <f>IF('4 - TRANSPORT'!S55="","",'4 - TRANSPORT'!S55)</f>
        <v/>
      </c>
      <c r="AO44" t="str">
        <f>IF('4 - TRANSPORT'!T55="","",'4 - TRANSPORT'!T55)</f>
        <v/>
      </c>
      <c r="AP44" t="str">
        <f t="shared" si="1"/>
        <v/>
      </c>
      <c r="AQ44" t="str">
        <f t="shared" si="2"/>
        <v/>
      </c>
      <c r="AR44" t="str">
        <f t="shared" si="3"/>
        <v/>
      </c>
      <c r="AS44" t="str">
        <f t="shared" si="4"/>
        <v/>
      </c>
      <c r="AT44" t="str">
        <f t="shared" si="5"/>
        <v/>
      </c>
      <c r="AU44" t="str">
        <f t="shared" si="6"/>
        <v/>
      </c>
      <c r="AV44" t="str">
        <f t="shared" si="7"/>
        <v/>
      </c>
      <c r="AW44" t="str">
        <f t="shared" si="8"/>
        <v/>
      </c>
      <c r="AX44" t="str">
        <f t="shared" si="9"/>
        <v/>
      </c>
      <c r="AY44" t="str">
        <f t="shared" si="10"/>
        <v/>
      </c>
    </row>
    <row r="45" spans="1:51">
      <c r="A45" t="str">
        <f>IF(E45="","",'1 - SUMMARY'!F$10)</f>
        <v/>
      </c>
      <c r="B45" t="str">
        <f t="shared" si="0"/>
        <v/>
      </c>
      <c r="C45" t="str">
        <f>IF(AMOUNT!D56="","",AMOUNT!D56)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s="8" t="str">
        <f>IF('2 - FORM GENERAL'!I56="","",'2 - FORM GENERAL'!I56)</f>
        <v/>
      </c>
      <c r="J45" t="str">
        <f>IF('2 - FORM GENERAL'!J56="","",'2 - FORM GENERAL'!J56)</f>
        <v/>
      </c>
      <c r="K45" t="str">
        <f>IF('2 - FORM GENERAL'!K56="","",'2 - FORM GENERAL'!K56)</f>
        <v/>
      </c>
      <c r="L45" t="str">
        <f>IF('2 - FORM GENERAL'!L56="","",'2 - FORM GENERAL'!L56)</f>
        <v/>
      </c>
      <c r="M45" s="8" t="str">
        <f>IF('2 - FORM GENERAL'!M56="","",'2 - FORM GENERAL'!M56)</f>
        <v/>
      </c>
      <c r="N45" s="8" t="str">
        <f>IF('2 - FORM GENERAL'!N56="","",'2 - FORM GENERAL'!N56)</f>
        <v/>
      </c>
      <c r="O45" s="8" t="str">
        <f>IF('2 - FORM GENERAL'!O56="","",'2 - FORM GENERAL'!O56)</f>
        <v/>
      </c>
      <c r="P45" t="str">
        <f>IF('2 - FORM GENERAL'!P56="","",'2 - FORM GENERAL'!P56)</f>
        <v/>
      </c>
      <c r="Q45" t="str">
        <f>IF('3 - FORM COMP'!I56="","",'3 - FORM COMP'!I56)</f>
        <v/>
      </c>
      <c r="R45" t="str">
        <f>IF('3 - FORM COMP'!J56="","",'3 - FORM COMP'!J56)</f>
        <v/>
      </c>
      <c r="S45" t="str">
        <f>IF('3 - FORM COMP'!K56="","",'3 - FORM COMP'!K56)</f>
        <v/>
      </c>
      <c r="T45" s="8" t="str">
        <f>IF('3 - FORM COMP'!L56="","",'3 - FORM COMP'!L56)</f>
        <v/>
      </c>
      <c r="U45" s="8" t="str">
        <f>IF('3 - FORM COMP'!M56="","",'3 - FORM COMP'!M56)</f>
        <v/>
      </c>
      <c r="V45" s="8" t="str">
        <f>IF('3 - FORM COMP'!N56="","",'3 - FORM COMP'!N56)</f>
        <v/>
      </c>
      <c r="W45" s="8" t="str">
        <f>IF('3 - FORM COMP'!O56="","",'3 - FORM COMP'!O56)</f>
        <v/>
      </c>
      <c r="X45" s="8" t="str">
        <f>IF('3 - FORM COMP'!P56="","",'3 - FORM COMP'!P56)</f>
        <v/>
      </c>
      <c r="Y45" t="str">
        <f>IF('3 - FORM COMP'!Q56="","",'3 - FORM COMP'!Q56)</f>
        <v/>
      </c>
      <c r="Z45" t="str">
        <f>IF('3 - FORM COMP'!R56="","",'3 - FORM COMP'!R56)</f>
        <v/>
      </c>
      <c r="AA45" t="str">
        <f>IF('3 - FORM COMP'!S56="","",'3 - FORM COMP'!S56)</f>
        <v/>
      </c>
      <c r="AB45" s="8" t="str">
        <f>IF('4 - TRANSPORT'!G56="","",'4 - TRANSPORT'!G56)</f>
        <v/>
      </c>
      <c r="AC45" t="str">
        <f>IF('4 - TRANSPORT'!H56="","",'4 - TRANSPORT'!H56)</f>
        <v/>
      </c>
      <c r="AD45" t="str">
        <f>IF('4 - TRANSPORT'!I56="","",'4 - TRANSPORT'!I56)</f>
        <v/>
      </c>
      <c r="AE45" s="28" t="str">
        <f>IF('4 - TRANSPORT'!J56="","",'4 - TRANSPORT'!J56)</f>
        <v/>
      </c>
      <c r="AF45" t="str">
        <f>IF('4 - TRANSPORT'!K56="","",'4 - TRANSPORT'!K56)</f>
        <v/>
      </c>
      <c r="AG45" t="str">
        <f>IF('4 - TRANSPORT'!L56="","",'4 - TRANSPORT'!L56)</f>
        <v/>
      </c>
      <c r="AH45" t="str">
        <f>IF('4 - TRANSPORT'!M56="","",'4 - TRANSPORT'!M56)</f>
        <v/>
      </c>
      <c r="AI45" s="8" t="str">
        <f>IF('4 - TRANSPORT'!N56="","",'4 - TRANSPORT'!N56)</f>
        <v/>
      </c>
      <c r="AJ45" t="str">
        <f>IF('4 - TRANSPORT'!O56="","",'4 - TRANSPORT'!O56)</f>
        <v/>
      </c>
      <c r="AK45" t="str">
        <f>IF('4 - TRANSPORT'!P56="","",'4 - TRANSPORT'!P56)</f>
        <v/>
      </c>
      <c r="AL45" s="28" t="str">
        <f>IF('4 - TRANSPORT'!Q56="","",'4 - TRANSPORT'!Q56)</f>
        <v/>
      </c>
      <c r="AM45" t="str">
        <f>IF('4 - TRANSPORT'!R56="","",'4 - TRANSPORT'!R56)</f>
        <v/>
      </c>
      <c r="AN45" t="str">
        <f>IF('4 - TRANSPORT'!S56="","",'4 - TRANSPORT'!S56)</f>
        <v/>
      </c>
      <c r="AO45" t="str">
        <f>IF('4 - TRANSPORT'!T56="","",'4 - TRANSPORT'!T56)</f>
        <v/>
      </c>
      <c r="AP45" t="str">
        <f t="shared" si="1"/>
        <v/>
      </c>
      <c r="AQ45" t="str">
        <f t="shared" si="2"/>
        <v/>
      </c>
      <c r="AR45" t="str">
        <f t="shared" si="3"/>
        <v/>
      </c>
      <c r="AS45" t="str">
        <f t="shared" si="4"/>
        <v/>
      </c>
      <c r="AT45" t="str">
        <f t="shared" si="5"/>
        <v/>
      </c>
      <c r="AU45" t="str">
        <f t="shared" si="6"/>
        <v/>
      </c>
      <c r="AV45" t="str">
        <f t="shared" si="7"/>
        <v/>
      </c>
      <c r="AW45" t="str">
        <f t="shared" si="8"/>
        <v/>
      </c>
      <c r="AX45" t="str">
        <f t="shared" si="9"/>
        <v/>
      </c>
      <c r="AY45" t="str">
        <f t="shared" si="10"/>
        <v/>
      </c>
    </row>
    <row r="46" spans="1:51">
      <c r="A46" t="str">
        <f>IF(E46="","",'1 - SUMMARY'!F$10)</f>
        <v/>
      </c>
      <c r="B46" t="str">
        <f t="shared" si="0"/>
        <v/>
      </c>
      <c r="C46" t="str">
        <f>IF(AMOUNT!D57="","",AMOUNT!D57)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s="8" t="str">
        <f>IF('2 - FORM GENERAL'!I57="","",'2 - FORM GENERAL'!I57)</f>
        <v/>
      </c>
      <c r="J46" t="str">
        <f>IF('2 - FORM GENERAL'!J57="","",'2 - FORM GENERAL'!J57)</f>
        <v/>
      </c>
      <c r="K46" t="str">
        <f>IF('2 - FORM GENERAL'!K57="","",'2 - FORM GENERAL'!K57)</f>
        <v/>
      </c>
      <c r="L46" t="str">
        <f>IF('2 - FORM GENERAL'!L57="","",'2 - FORM GENERAL'!L57)</f>
        <v/>
      </c>
      <c r="M46" s="8" t="str">
        <f>IF('2 - FORM GENERAL'!M57="","",'2 - FORM GENERAL'!M57)</f>
        <v/>
      </c>
      <c r="N46" s="8" t="str">
        <f>IF('2 - FORM GENERAL'!N57="","",'2 - FORM GENERAL'!N57)</f>
        <v/>
      </c>
      <c r="O46" s="8" t="str">
        <f>IF('2 - FORM GENERAL'!O57="","",'2 - FORM GENERAL'!O57)</f>
        <v/>
      </c>
      <c r="P46" t="str">
        <f>IF('2 - FORM GENERAL'!P57="","",'2 - FORM GENERAL'!P57)</f>
        <v/>
      </c>
      <c r="Q46" t="str">
        <f>IF('3 - FORM COMP'!I57="","",'3 - FORM COMP'!I57)</f>
        <v/>
      </c>
      <c r="R46" t="str">
        <f>IF('3 - FORM COMP'!J57="","",'3 - FORM COMP'!J57)</f>
        <v/>
      </c>
      <c r="S46" t="str">
        <f>IF('3 - FORM COMP'!K57="","",'3 - FORM COMP'!K57)</f>
        <v/>
      </c>
      <c r="T46" s="8" t="str">
        <f>IF('3 - FORM COMP'!L57="","",'3 - FORM COMP'!L57)</f>
        <v/>
      </c>
      <c r="U46" s="8" t="str">
        <f>IF('3 - FORM COMP'!M57="","",'3 - FORM COMP'!M57)</f>
        <v/>
      </c>
      <c r="V46" s="8" t="str">
        <f>IF('3 - FORM COMP'!N57="","",'3 - FORM COMP'!N57)</f>
        <v/>
      </c>
      <c r="W46" s="8" t="str">
        <f>IF('3 - FORM COMP'!O57="","",'3 - FORM COMP'!O57)</f>
        <v/>
      </c>
      <c r="X46" s="8" t="str">
        <f>IF('3 - FORM COMP'!P57="","",'3 - FORM COMP'!P57)</f>
        <v/>
      </c>
      <c r="Y46" t="str">
        <f>IF('3 - FORM COMP'!Q57="","",'3 - FORM COMP'!Q57)</f>
        <v/>
      </c>
      <c r="Z46" t="str">
        <f>IF('3 - FORM COMP'!R57="","",'3 - FORM COMP'!R57)</f>
        <v/>
      </c>
      <c r="AA46" t="str">
        <f>IF('3 - FORM COMP'!S57="","",'3 - FORM COMP'!S57)</f>
        <v/>
      </c>
      <c r="AB46" s="8" t="str">
        <f>IF('4 - TRANSPORT'!G57="","",'4 - TRANSPORT'!G57)</f>
        <v/>
      </c>
      <c r="AC46" t="str">
        <f>IF('4 - TRANSPORT'!H57="","",'4 - TRANSPORT'!H57)</f>
        <v/>
      </c>
      <c r="AD46" t="str">
        <f>IF('4 - TRANSPORT'!I57="","",'4 - TRANSPORT'!I57)</f>
        <v/>
      </c>
      <c r="AE46" s="28" t="str">
        <f>IF('4 - TRANSPORT'!J57="","",'4 - TRANSPORT'!J57)</f>
        <v/>
      </c>
      <c r="AF46" t="str">
        <f>IF('4 - TRANSPORT'!K57="","",'4 - TRANSPORT'!K57)</f>
        <v/>
      </c>
      <c r="AG46" t="str">
        <f>IF('4 - TRANSPORT'!L57="","",'4 - TRANSPORT'!L57)</f>
        <v/>
      </c>
      <c r="AH46" t="str">
        <f>IF('4 - TRANSPORT'!M57="","",'4 - TRANSPORT'!M57)</f>
        <v/>
      </c>
      <c r="AI46" s="8" t="str">
        <f>IF('4 - TRANSPORT'!N57="","",'4 - TRANSPORT'!N57)</f>
        <v/>
      </c>
      <c r="AJ46" t="str">
        <f>IF('4 - TRANSPORT'!O57="","",'4 - TRANSPORT'!O57)</f>
        <v/>
      </c>
      <c r="AK46" t="str">
        <f>IF('4 - TRANSPORT'!P57="","",'4 - TRANSPORT'!P57)</f>
        <v/>
      </c>
      <c r="AL46" s="28" t="str">
        <f>IF('4 - TRANSPORT'!Q57="","",'4 - TRANSPORT'!Q57)</f>
        <v/>
      </c>
      <c r="AM46" t="str">
        <f>IF('4 - TRANSPORT'!R57="","",'4 - TRANSPORT'!R57)</f>
        <v/>
      </c>
      <c r="AN46" t="str">
        <f>IF('4 - TRANSPORT'!S57="","",'4 - TRANSPORT'!S57)</f>
        <v/>
      </c>
      <c r="AO46" t="str">
        <f>IF('4 - TRANSPORT'!T57="","",'4 - TRANSPORT'!T57)</f>
        <v/>
      </c>
      <c r="AP46" t="str">
        <f t="shared" si="1"/>
        <v/>
      </c>
      <c r="AQ46" t="str">
        <f t="shared" si="2"/>
        <v/>
      </c>
      <c r="AR46" t="str">
        <f t="shared" si="3"/>
        <v/>
      </c>
      <c r="AS46" t="str">
        <f t="shared" si="4"/>
        <v/>
      </c>
      <c r="AT46" t="str">
        <f t="shared" si="5"/>
        <v/>
      </c>
      <c r="AU46" t="str">
        <f t="shared" si="6"/>
        <v/>
      </c>
      <c r="AV46" t="str">
        <f t="shared" si="7"/>
        <v/>
      </c>
      <c r="AW46" t="str">
        <f t="shared" si="8"/>
        <v/>
      </c>
      <c r="AX46" t="str">
        <f t="shared" si="9"/>
        <v/>
      </c>
      <c r="AY46" t="str">
        <f t="shared" si="10"/>
        <v/>
      </c>
    </row>
    <row r="47" spans="1:51">
      <c r="A47" t="str">
        <f>IF(E47="","",'1 - SUMMARY'!F$10)</f>
        <v/>
      </c>
      <c r="B47" t="str">
        <f t="shared" si="0"/>
        <v/>
      </c>
      <c r="C47" t="str">
        <f>IF(AMOUNT!D58="","",AMOUNT!D58)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s="8" t="str">
        <f>IF('2 - FORM GENERAL'!I58="","",'2 - FORM GENERAL'!I58)</f>
        <v/>
      </c>
      <c r="J47" t="str">
        <f>IF('2 - FORM GENERAL'!J58="","",'2 - FORM GENERAL'!J58)</f>
        <v/>
      </c>
      <c r="K47" t="str">
        <f>IF('2 - FORM GENERAL'!K58="","",'2 - FORM GENERAL'!K58)</f>
        <v/>
      </c>
      <c r="L47" t="str">
        <f>IF('2 - FORM GENERAL'!L58="","",'2 - FORM GENERAL'!L58)</f>
        <v/>
      </c>
      <c r="M47" s="8" t="str">
        <f>IF('2 - FORM GENERAL'!M58="","",'2 - FORM GENERAL'!M58)</f>
        <v/>
      </c>
      <c r="N47" s="8" t="str">
        <f>IF('2 - FORM GENERAL'!N58="","",'2 - FORM GENERAL'!N58)</f>
        <v/>
      </c>
      <c r="O47" s="8" t="str">
        <f>IF('2 - FORM GENERAL'!O58="","",'2 - FORM GENERAL'!O58)</f>
        <v/>
      </c>
      <c r="P47" t="str">
        <f>IF('2 - FORM GENERAL'!P58="","",'2 - FORM GENERAL'!P58)</f>
        <v/>
      </c>
      <c r="Q47" t="str">
        <f>IF('3 - FORM COMP'!I58="","",'3 - FORM COMP'!I58)</f>
        <v/>
      </c>
      <c r="R47" t="str">
        <f>IF('3 - FORM COMP'!J58="","",'3 - FORM COMP'!J58)</f>
        <v/>
      </c>
      <c r="S47" t="str">
        <f>IF('3 - FORM COMP'!K58="","",'3 - FORM COMP'!K58)</f>
        <v/>
      </c>
      <c r="T47" s="8" t="str">
        <f>IF('3 - FORM COMP'!L58="","",'3 - FORM COMP'!L58)</f>
        <v/>
      </c>
      <c r="U47" s="8" t="str">
        <f>IF('3 - FORM COMP'!M58="","",'3 - FORM COMP'!M58)</f>
        <v/>
      </c>
      <c r="V47" s="8" t="str">
        <f>IF('3 - FORM COMP'!N58="","",'3 - FORM COMP'!N58)</f>
        <v/>
      </c>
      <c r="W47" s="8" t="str">
        <f>IF('3 - FORM COMP'!O58="","",'3 - FORM COMP'!O58)</f>
        <v/>
      </c>
      <c r="X47" s="8" t="str">
        <f>IF('3 - FORM COMP'!P58="","",'3 - FORM COMP'!P58)</f>
        <v/>
      </c>
      <c r="Y47" t="str">
        <f>IF('3 - FORM COMP'!Q58="","",'3 - FORM COMP'!Q58)</f>
        <v/>
      </c>
      <c r="Z47" t="str">
        <f>IF('3 - FORM COMP'!R58="","",'3 - FORM COMP'!R58)</f>
        <v/>
      </c>
      <c r="AA47" t="str">
        <f>IF('3 - FORM COMP'!S58="","",'3 - FORM COMP'!S58)</f>
        <v/>
      </c>
      <c r="AB47" s="8" t="str">
        <f>IF('4 - TRANSPORT'!G58="","",'4 - TRANSPORT'!G58)</f>
        <v/>
      </c>
      <c r="AC47" t="str">
        <f>IF('4 - TRANSPORT'!H58="","",'4 - TRANSPORT'!H58)</f>
        <v/>
      </c>
      <c r="AD47" t="str">
        <f>IF('4 - TRANSPORT'!I58="","",'4 - TRANSPORT'!I58)</f>
        <v/>
      </c>
      <c r="AE47" s="28" t="str">
        <f>IF('4 - TRANSPORT'!J58="","",'4 - TRANSPORT'!J58)</f>
        <v/>
      </c>
      <c r="AF47" t="str">
        <f>IF('4 - TRANSPORT'!K58="","",'4 - TRANSPORT'!K58)</f>
        <v/>
      </c>
      <c r="AG47" t="str">
        <f>IF('4 - TRANSPORT'!L58="","",'4 - TRANSPORT'!L58)</f>
        <v/>
      </c>
      <c r="AH47" t="str">
        <f>IF('4 - TRANSPORT'!M58="","",'4 - TRANSPORT'!M58)</f>
        <v/>
      </c>
      <c r="AI47" s="8" t="str">
        <f>IF('4 - TRANSPORT'!N58="","",'4 - TRANSPORT'!N58)</f>
        <v/>
      </c>
      <c r="AJ47" t="str">
        <f>IF('4 - TRANSPORT'!O58="","",'4 - TRANSPORT'!O58)</f>
        <v/>
      </c>
      <c r="AK47" t="str">
        <f>IF('4 - TRANSPORT'!P58="","",'4 - TRANSPORT'!P58)</f>
        <v/>
      </c>
      <c r="AL47" s="28" t="str">
        <f>IF('4 - TRANSPORT'!Q58="","",'4 - TRANSPORT'!Q58)</f>
        <v/>
      </c>
      <c r="AM47" t="str">
        <f>IF('4 - TRANSPORT'!R58="","",'4 - TRANSPORT'!R58)</f>
        <v/>
      </c>
      <c r="AN47" t="str">
        <f>IF('4 - TRANSPORT'!S58="","",'4 - TRANSPORT'!S58)</f>
        <v/>
      </c>
      <c r="AO47" t="str">
        <f>IF('4 - TRANSPORT'!T58="","",'4 - TRANSPORT'!T58)</f>
        <v/>
      </c>
      <c r="AP47" t="str">
        <f t="shared" si="1"/>
        <v/>
      </c>
      <c r="AQ47" t="str">
        <f t="shared" si="2"/>
        <v/>
      </c>
      <c r="AR47" t="str">
        <f t="shared" si="3"/>
        <v/>
      </c>
      <c r="AS47" t="str">
        <f t="shared" si="4"/>
        <v/>
      </c>
      <c r="AT47" t="str">
        <f t="shared" si="5"/>
        <v/>
      </c>
      <c r="AU47" t="str">
        <f t="shared" si="6"/>
        <v/>
      </c>
      <c r="AV47" t="str">
        <f t="shared" si="7"/>
        <v/>
      </c>
      <c r="AW47" t="str">
        <f t="shared" si="8"/>
        <v/>
      </c>
      <c r="AX47" t="str">
        <f t="shared" si="9"/>
        <v/>
      </c>
      <c r="AY47" t="str">
        <f t="shared" si="10"/>
        <v/>
      </c>
    </row>
    <row r="48" spans="1:51">
      <c r="A48" t="str">
        <f>IF(E48="","",'1 - SUMMARY'!F$10)</f>
        <v/>
      </c>
      <c r="B48" t="str">
        <f t="shared" si="0"/>
        <v/>
      </c>
      <c r="C48" t="str">
        <f>IF(AMOUNT!D59="","",AMOUNT!D59)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s="8" t="str">
        <f>IF('2 - FORM GENERAL'!I59="","",'2 - FORM GENERAL'!I59)</f>
        <v/>
      </c>
      <c r="J48" t="str">
        <f>IF('2 - FORM GENERAL'!J59="","",'2 - FORM GENERAL'!J59)</f>
        <v/>
      </c>
      <c r="K48" t="str">
        <f>IF('2 - FORM GENERAL'!K59="","",'2 - FORM GENERAL'!K59)</f>
        <v/>
      </c>
      <c r="L48" t="str">
        <f>IF('2 - FORM GENERAL'!L59="","",'2 - FORM GENERAL'!L59)</f>
        <v/>
      </c>
      <c r="M48" s="8" t="str">
        <f>IF('2 - FORM GENERAL'!M59="","",'2 - FORM GENERAL'!M59)</f>
        <v/>
      </c>
      <c r="N48" s="8" t="str">
        <f>IF('2 - FORM GENERAL'!N59="","",'2 - FORM GENERAL'!N59)</f>
        <v/>
      </c>
      <c r="O48" s="8" t="str">
        <f>IF('2 - FORM GENERAL'!O59="","",'2 - FORM GENERAL'!O59)</f>
        <v/>
      </c>
      <c r="P48" t="str">
        <f>IF('2 - FORM GENERAL'!P59="","",'2 - FORM GENERAL'!P59)</f>
        <v/>
      </c>
      <c r="Q48" t="str">
        <f>IF('3 - FORM COMP'!I59="","",'3 - FORM COMP'!I59)</f>
        <v/>
      </c>
      <c r="R48" t="str">
        <f>IF('3 - FORM COMP'!J59="","",'3 - FORM COMP'!J59)</f>
        <v/>
      </c>
      <c r="S48" t="str">
        <f>IF('3 - FORM COMP'!K59="","",'3 - FORM COMP'!K59)</f>
        <v/>
      </c>
      <c r="T48" s="8" t="str">
        <f>IF('3 - FORM COMP'!L59="","",'3 - FORM COMP'!L59)</f>
        <v/>
      </c>
      <c r="U48" s="8" t="str">
        <f>IF('3 - FORM COMP'!M59="","",'3 - FORM COMP'!M59)</f>
        <v/>
      </c>
      <c r="V48" s="8" t="str">
        <f>IF('3 - FORM COMP'!N59="","",'3 - FORM COMP'!N59)</f>
        <v/>
      </c>
      <c r="W48" s="8" t="str">
        <f>IF('3 - FORM COMP'!O59="","",'3 - FORM COMP'!O59)</f>
        <v/>
      </c>
      <c r="X48" s="8" t="str">
        <f>IF('3 - FORM COMP'!P59="","",'3 - FORM COMP'!P59)</f>
        <v/>
      </c>
      <c r="Y48" t="str">
        <f>IF('3 - FORM COMP'!Q59="","",'3 - FORM COMP'!Q59)</f>
        <v/>
      </c>
      <c r="Z48" t="str">
        <f>IF('3 - FORM COMP'!R59="","",'3 - FORM COMP'!R59)</f>
        <v/>
      </c>
      <c r="AA48" t="str">
        <f>IF('3 - FORM COMP'!S59="","",'3 - FORM COMP'!S59)</f>
        <v/>
      </c>
      <c r="AB48" s="8" t="str">
        <f>IF('4 - TRANSPORT'!G59="","",'4 - TRANSPORT'!G59)</f>
        <v/>
      </c>
      <c r="AC48" t="str">
        <f>IF('4 - TRANSPORT'!H59="","",'4 - TRANSPORT'!H59)</f>
        <v/>
      </c>
      <c r="AD48" t="str">
        <f>IF('4 - TRANSPORT'!I59="","",'4 - TRANSPORT'!I59)</f>
        <v/>
      </c>
      <c r="AE48" s="28" t="str">
        <f>IF('4 - TRANSPORT'!J59="","",'4 - TRANSPORT'!J59)</f>
        <v/>
      </c>
      <c r="AF48" t="str">
        <f>IF('4 - TRANSPORT'!K59="","",'4 - TRANSPORT'!K59)</f>
        <v/>
      </c>
      <c r="AG48" t="str">
        <f>IF('4 - TRANSPORT'!L59="","",'4 - TRANSPORT'!L59)</f>
        <v/>
      </c>
      <c r="AH48" t="str">
        <f>IF('4 - TRANSPORT'!M59="","",'4 - TRANSPORT'!M59)</f>
        <v/>
      </c>
      <c r="AI48" s="8" t="str">
        <f>IF('4 - TRANSPORT'!N59="","",'4 - TRANSPORT'!N59)</f>
        <v/>
      </c>
      <c r="AJ48" t="str">
        <f>IF('4 - TRANSPORT'!O59="","",'4 - TRANSPORT'!O59)</f>
        <v/>
      </c>
      <c r="AK48" t="str">
        <f>IF('4 - TRANSPORT'!P59="","",'4 - TRANSPORT'!P59)</f>
        <v/>
      </c>
      <c r="AL48" s="28" t="str">
        <f>IF('4 - TRANSPORT'!Q59="","",'4 - TRANSPORT'!Q59)</f>
        <v/>
      </c>
      <c r="AM48" t="str">
        <f>IF('4 - TRANSPORT'!R59="","",'4 - TRANSPORT'!R59)</f>
        <v/>
      </c>
      <c r="AN48" t="str">
        <f>IF('4 - TRANSPORT'!S59="","",'4 - TRANSPORT'!S59)</f>
        <v/>
      </c>
      <c r="AO48" t="str">
        <f>IF('4 - TRANSPORT'!T59="","",'4 - TRANSPORT'!T59)</f>
        <v/>
      </c>
      <c r="AP48" t="str">
        <f t="shared" si="1"/>
        <v/>
      </c>
      <c r="AQ48" t="str">
        <f t="shared" si="2"/>
        <v/>
      </c>
      <c r="AR48" t="str">
        <f t="shared" si="3"/>
        <v/>
      </c>
      <c r="AS48" t="str">
        <f t="shared" si="4"/>
        <v/>
      </c>
      <c r="AT48" t="str">
        <f t="shared" si="5"/>
        <v/>
      </c>
      <c r="AU48" t="str">
        <f t="shared" si="6"/>
        <v/>
      </c>
      <c r="AV48" t="str">
        <f t="shared" si="7"/>
        <v/>
      </c>
      <c r="AW48" t="str">
        <f t="shared" si="8"/>
        <v/>
      </c>
      <c r="AX48" t="str">
        <f t="shared" si="9"/>
        <v/>
      </c>
      <c r="AY48" t="str">
        <f t="shared" si="10"/>
        <v/>
      </c>
    </row>
    <row r="49" spans="1:51">
      <c r="A49" t="str">
        <f>IF(E49="","",'1 - SUMMARY'!F$10)</f>
        <v/>
      </c>
      <c r="B49" t="str">
        <f t="shared" si="0"/>
        <v/>
      </c>
      <c r="C49" t="str">
        <f>IF(AMOUNT!D60="","",AMOUNT!D60)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s="8" t="str">
        <f>IF('2 - FORM GENERAL'!I60="","",'2 - FORM GENERAL'!I60)</f>
        <v/>
      </c>
      <c r="J49" t="str">
        <f>IF('2 - FORM GENERAL'!J60="","",'2 - FORM GENERAL'!J60)</f>
        <v/>
      </c>
      <c r="K49" t="str">
        <f>IF('2 - FORM GENERAL'!K60="","",'2 - FORM GENERAL'!K60)</f>
        <v/>
      </c>
      <c r="L49" t="str">
        <f>IF('2 - FORM GENERAL'!L60="","",'2 - FORM GENERAL'!L60)</f>
        <v/>
      </c>
      <c r="M49" s="8" t="str">
        <f>IF('2 - FORM GENERAL'!M60="","",'2 - FORM GENERAL'!M60)</f>
        <v/>
      </c>
      <c r="N49" s="8" t="str">
        <f>IF('2 - FORM GENERAL'!N60="","",'2 - FORM GENERAL'!N60)</f>
        <v/>
      </c>
      <c r="O49" s="8" t="str">
        <f>IF('2 - FORM GENERAL'!O60="","",'2 - FORM GENERAL'!O60)</f>
        <v/>
      </c>
      <c r="P49" t="str">
        <f>IF('2 - FORM GENERAL'!P60="","",'2 - FORM GENERAL'!P60)</f>
        <v/>
      </c>
      <c r="Q49" t="str">
        <f>IF('3 - FORM COMP'!I60="","",'3 - FORM COMP'!I60)</f>
        <v/>
      </c>
      <c r="R49" t="str">
        <f>IF('3 - FORM COMP'!J60="","",'3 - FORM COMP'!J60)</f>
        <v/>
      </c>
      <c r="S49" t="str">
        <f>IF('3 - FORM COMP'!K60="","",'3 - FORM COMP'!K60)</f>
        <v/>
      </c>
      <c r="T49" s="8" t="str">
        <f>IF('3 - FORM COMP'!L60="","",'3 - FORM COMP'!L60)</f>
        <v/>
      </c>
      <c r="U49" s="8" t="str">
        <f>IF('3 - FORM COMP'!M60="","",'3 - FORM COMP'!M60)</f>
        <v/>
      </c>
      <c r="V49" s="8" t="str">
        <f>IF('3 - FORM COMP'!N60="","",'3 - FORM COMP'!N60)</f>
        <v/>
      </c>
      <c r="W49" s="8" t="str">
        <f>IF('3 - FORM COMP'!O60="","",'3 - FORM COMP'!O60)</f>
        <v/>
      </c>
      <c r="X49" s="8" t="str">
        <f>IF('3 - FORM COMP'!P60="","",'3 - FORM COMP'!P60)</f>
        <v/>
      </c>
      <c r="Y49" t="str">
        <f>IF('3 - FORM COMP'!Q60="","",'3 - FORM COMP'!Q60)</f>
        <v/>
      </c>
      <c r="Z49" t="str">
        <f>IF('3 - FORM COMP'!R60="","",'3 - FORM COMP'!R60)</f>
        <v/>
      </c>
      <c r="AA49" t="str">
        <f>IF('3 - FORM COMP'!S60="","",'3 - FORM COMP'!S60)</f>
        <v/>
      </c>
      <c r="AB49" s="8" t="str">
        <f>IF('4 - TRANSPORT'!G60="","",'4 - TRANSPORT'!G60)</f>
        <v/>
      </c>
      <c r="AC49" t="str">
        <f>IF('4 - TRANSPORT'!H60="","",'4 - TRANSPORT'!H60)</f>
        <v/>
      </c>
      <c r="AD49" t="str">
        <f>IF('4 - TRANSPORT'!I60="","",'4 - TRANSPORT'!I60)</f>
        <v/>
      </c>
      <c r="AE49" s="28" t="str">
        <f>IF('4 - TRANSPORT'!J60="","",'4 - TRANSPORT'!J60)</f>
        <v/>
      </c>
      <c r="AF49" t="str">
        <f>IF('4 - TRANSPORT'!K60="","",'4 - TRANSPORT'!K60)</f>
        <v/>
      </c>
      <c r="AG49" t="str">
        <f>IF('4 - TRANSPORT'!L60="","",'4 - TRANSPORT'!L60)</f>
        <v/>
      </c>
      <c r="AH49" t="str">
        <f>IF('4 - TRANSPORT'!M60="","",'4 - TRANSPORT'!M60)</f>
        <v/>
      </c>
      <c r="AI49" s="8" t="str">
        <f>IF('4 - TRANSPORT'!N60="","",'4 - TRANSPORT'!N60)</f>
        <v/>
      </c>
      <c r="AJ49" t="str">
        <f>IF('4 - TRANSPORT'!O60="","",'4 - TRANSPORT'!O60)</f>
        <v/>
      </c>
      <c r="AK49" t="str">
        <f>IF('4 - TRANSPORT'!P60="","",'4 - TRANSPORT'!P60)</f>
        <v/>
      </c>
      <c r="AL49" s="28" t="str">
        <f>IF('4 - TRANSPORT'!Q60="","",'4 - TRANSPORT'!Q60)</f>
        <v/>
      </c>
      <c r="AM49" t="str">
        <f>IF('4 - TRANSPORT'!R60="","",'4 - TRANSPORT'!R60)</f>
        <v/>
      </c>
      <c r="AN49" t="str">
        <f>IF('4 - TRANSPORT'!S60="","",'4 - TRANSPORT'!S60)</f>
        <v/>
      </c>
      <c r="AO49" t="str">
        <f>IF('4 - TRANSPORT'!T60="","",'4 - TRANSPORT'!T60)</f>
        <v/>
      </c>
      <c r="AP49" t="str">
        <f t="shared" si="1"/>
        <v/>
      </c>
      <c r="AQ49" t="str">
        <f t="shared" si="2"/>
        <v/>
      </c>
      <c r="AR49" t="str">
        <f t="shared" si="3"/>
        <v/>
      </c>
      <c r="AS49" t="str">
        <f t="shared" si="4"/>
        <v/>
      </c>
      <c r="AT49" t="str">
        <f t="shared" si="5"/>
        <v/>
      </c>
      <c r="AU49" t="str">
        <f t="shared" si="6"/>
        <v/>
      </c>
      <c r="AV49" t="str">
        <f t="shared" si="7"/>
        <v/>
      </c>
      <c r="AW49" t="str">
        <f t="shared" si="8"/>
        <v/>
      </c>
      <c r="AX49" t="str">
        <f t="shared" si="9"/>
        <v/>
      </c>
      <c r="AY49" t="str">
        <f t="shared" si="10"/>
        <v/>
      </c>
    </row>
    <row r="50" spans="1:51">
      <c r="A50" t="str">
        <f>IF(E50="","",'1 - SUMMARY'!F$10)</f>
        <v/>
      </c>
      <c r="B50" t="str">
        <f t="shared" si="0"/>
        <v/>
      </c>
      <c r="C50" t="str">
        <f>IF(AMOUNT!D61="","",AMOUNT!D61)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s="8" t="str">
        <f>IF('2 - FORM GENERAL'!I61="","",'2 - FORM GENERAL'!I61)</f>
        <v/>
      </c>
      <c r="J50" t="str">
        <f>IF('2 - FORM GENERAL'!J61="","",'2 - FORM GENERAL'!J61)</f>
        <v/>
      </c>
      <c r="K50" t="str">
        <f>IF('2 - FORM GENERAL'!K61="","",'2 - FORM GENERAL'!K61)</f>
        <v/>
      </c>
      <c r="L50" t="str">
        <f>IF('2 - FORM GENERAL'!L61="","",'2 - FORM GENERAL'!L61)</f>
        <v/>
      </c>
      <c r="M50" s="8" t="str">
        <f>IF('2 - FORM GENERAL'!M61="","",'2 - FORM GENERAL'!M61)</f>
        <v/>
      </c>
      <c r="N50" s="8" t="str">
        <f>IF('2 - FORM GENERAL'!N61="","",'2 - FORM GENERAL'!N61)</f>
        <v/>
      </c>
      <c r="O50" s="8" t="str">
        <f>IF('2 - FORM GENERAL'!O61="","",'2 - FORM GENERAL'!O61)</f>
        <v/>
      </c>
      <c r="P50" t="str">
        <f>IF('2 - FORM GENERAL'!P61="","",'2 - FORM GENERAL'!P61)</f>
        <v/>
      </c>
      <c r="Q50" t="str">
        <f>IF('3 - FORM COMP'!I61="","",'3 - FORM COMP'!I61)</f>
        <v/>
      </c>
      <c r="R50" t="str">
        <f>IF('3 - FORM COMP'!J61="","",'3 - FORM COMP'!J61)</f>
        <v/>
      </c>
      <c r="S50" t="str">
        <f>IF('3 - FORM COMP'!K61="","",'3 - FORM COMP'!K61)</f>
        <v/>
      </c>
      <c r="T50" s="8" t="str">
        <f>IF('3 - FORM COMP'!L61="","",'3 - FORM COMP'!L61)</f>
        <v/>
      </c>
      <c r="U50" s="8" t="str">
        <f>IF('3 - FORM COMP'!M61="","",'3 - FORM COMP'!M61)</f>
        <v/>
      </c>
      <c r="V50" s="8" t="str">
        <f>IF('3 - FORM COMP'!N61="","",'3 - FORM COMP'!N61)</f>
        <v/>
      </c>
      <c r="W50" s="8" t="str">
        <f>IF('3 - FORM COMP'!O61="","",'3 - FORM COMP'!O61)</f>
        <v/>
      </c>
      <c r="X50" s="8" t="str">
        <f>IF('3 - FORM COMP'!P61="","",'3 - FORM COMP'!P61)</f>
        <v/>
      </c>
      <c r="Y50" t="str">
        <f>IF('3 - FORM COMP'!Q61="","",'3 - FORM COMP'!Q61)</f>
        <v/>
      </c>
      <c r="Z50" t="str">
        <f>IF('3 - FORM COMP'!R61="","",'3 - FORM COMP'!R61)</f>
        <v/>
      </c>
      <c r="AA50" t="str">
        <f>IF('3 - FORM COMP'!S61="","",'3 - FORM COMP'!S61)</f>
        <v/>
      </c>
      <c r="AB50" s="8" t="str">
        <f>IF('4 - TRANSPORT'!G61="","",'4 - TRANSPORT'!G61)</f>
        <v/>
      </c>
      <c r="AC50" t="str">
        <f>IF('4 - TRANSPORT'!H61="","",'4 - TRANSPORT'!H61)</f>
        <v/>
      </c>
      <c r="AD50" t="str">
        <f>IF('4 - TRANSPORT'!I61="","",'4 - TRANSPORT'!I61)</f>
        <v/>
      </c>
      <c r="AE50" s="28" t="str">
        <f>IF('4 - TRANSPORT'!J61="","",'4 - TRANSPORT'!J61)</f>
        <v/>
      </c>
      <c r="AF50" t="str">
        <f>IF('4 - TRANSPORT'!K61="","",'4 - TRANSPORT'!K61)</f>
        <v/>
      </c>
      <c r="AG50" t="str">
        <f>IF('4 - TRANSPORT'!L61="","",'4 - TRANSPORT'!L61)</f>
        <v/>
      </c>
      <c r="AH50" t="str">
        <f>IF('4 - TRANSPORT'!M61="","",'4 - TRANSPORT'!M61)</f>
        <v/>
      </c>
      <c r="AI50" s="8" t="str">
        <f>IF('4 - TRANSPORT'!N61="","",'4 - TRANSPORT'!N61)</f>
        <v/>
      </c>
      <c r="AJ50" t="str">
        <f>IF('4 - TRANSPORT'!O61="","",'4 - TRANSPORT'!O61)</f>
        <v/>
      </c>
      <c r="AK50" t="str">
        <f>IF('4 - TRANSPORT'!P61="","",'4 - TRANSPORT'!P61)</f>
        <v/>
      </c>
      <c r="AL50" s="28" t="str">
        <f>IF('4 - TRANSPORT'!Q61="","",'4 - TRANSPORT'!Q61)</f>
        <v/>
      </c>
      <c r="AM50" t="str">
        <f>IF('4 - TRANSPORT'!R61="","",'4 - TRANSPORT'!R61)</f>
        <v/>
      </c>
      <c r="AN50" t="str">
        <f>IF('4 - TRANSPORT'!S61="","",'4 - TRANSPORT'!S61)</f>
        <v/>
      </c>
      <c r="AO50" t="str">
        <f>IF('4 - TRANSPORT'!T61="","",'4 - TRANSPORT'!T61)</f>
        <v/>
      </c>
      <c r="AP50" t="str">
        <f t="shared" si="1"/>
        <v/>
      </c>
      <c r="AQ50" t="str">
        <f t="shared" si="2"/>
        <v/>
      </c>
      <c r="AR50" t="str">
        <f t="shared" si="3"/>
        <v/>
      </c>
      <c r="AS50" t="str">
        <f t="shared" si="4"/>
        <v/>
      </c>
      <c r="AT50" t="str">
        <f t="shared" si="5"/>
        <v/>
      </c>
      <c r="AU50" t="str">
        <f t="shared" si="6"/>
        <v/>
      </c>
      <c r="AV50" t="str">
        <f t="shared" si="7"/>
        <v/>
      </c>
      <c r="AW50" t="str">
        <f t="shared" si="8"/>
        <v/>
      </c>
      <c r="AX50" t="str">
        <f t="shared" si="9"/>
        <v/>
      </c>
      <c r="AY50" t="str">
        <f t="shared" si="10"/>
        <v/>
      </c>
    </row>
    <row r="51" spans="1:51">
      <c r="A51" t="str">
        <f>IF(E51="","",'1 - SUMMARY'!F$10)</f>
        <v/>
      </c>
      <c r="B51" t="str">
        <f t="shared" si="0"/>
        <v/>
      </c>
      <c r="C51" t="str">
        <f>IF(AMOUNT!D62="","",AMOUNT!D62)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s="8" t="str">
        <f>IF('2 - FORM GENERAL'!I62="","",'2 - FORM GENERAL'!I62)</f>
        <v/>
      </c>
      <c r="J51" t="str">
        <f>IF('2 - FORM GENERAL'!J62="","",'2 - FORM GENERAL'!J62)</f>
        <v/>
      </c>
      <c r="K51" t="str">
        <f>IF('2 - FORM GENERAL'!K62="","",'2 - FORM GENERAL'!K62)</f>
        <v/>
      </c>
      <c r="L51" t="str">
        <f>IF('2 - FORM GENERAL'!L62="","",'2 - FORM GENERAL'!L62)</f>
        <v/>
      </c>
      <c r="M51" s="8" t="str">
        <f>IF('2 - FORM GENERAL'!M62="","",'2 - FORM GENERAL'!M62)</f>
        <v/>
      </c>
      <c r="N51" s="8" t="str">
        <f>IF('2 - FORM GENERAL'!N62="","",'2 - FORM GENERAL'!N62)</f>
        <v/>
      </c>
      <c r="O51" s="8" t="str">
        <f>IF('2 - FORM GENERAL'!O62="","",'2 - FORM GENERAL'!O62)</f>
        <v/>
      </c>
      <c r="P51" t="str">
        <f>IF('2 - FORM GENERAL'!P62="","",'2 - FORM GENERAL'!P62)</f>
        <v/>
      </c>
      <c r="Q51" t="str">
        <f>IF('3 - FORM COMP'!I62="","",'3 - FORM COMP'!I62)</f>
        <v/>
      </c>
      <c r="R51" t="str">
        <f>IF('3 - FORM COMP'!J62="","",'3 - FORM COMP'!J62)</f>
        <v/>
      </c>
      <c r="S51" t="str">
        <f>IF('3 - FORM COMP'!K62="","",'3 - FORM COMP'!K62)</f>
        <v/>
      </c>
      <c r="T51" s="8" t="str">
        <f>IF('3 - FORM COMP'!L62="","",'3 - FORM COMP'!L62)</f>
        <v/>
      </c>
      <c r="U51" s="8" t="str">
        <f>IF('3 - FORM COMP'!M62="","",'3 - FORM COMP'!M62)</f>
        <v/>
      </c>
      <c r="V51" s="8" t="str">
        <f>IF('3 - FORM COMP'!N62="","",'3 - FORM COMP'!N62)</f>
        <v/>
      </c>
      <c r="W51" s="8" t="str">
        <f>IF('3 - FORM COMP'!O62="","",'3 - FORM COMP'!O62)</f>
        <v/>
      </c>
      <c r="X51" s="8" t="str">
        <f>IF('3 - FORM COMP'!P62="","",'3 - FORM COMP'!P62)</f>
        <v/>
      </c>
      <c r="Y51" t="str">
        <f>IF('3 - FORM COMP'!Q62="","",'3 - FORM COMP'!Q62)</f>
        <v/>
      </c>
      <c r="Z51" t="str">
        <f>IF('3 - FORM COMP'!R62="","",'3 - FORM COMP'!R62)</f>
        <v/>
      </c>
      <c r="AA51" t="str">
        <f>IF('3 - FORM COMP'!S62="","",'3 - FORM COMP'!S62)</f>
        <v/>
      </c>
      <c r="AB51" s="8" t="str">
        <f>IF('4 - TRANSPORT'!G62="","",'4 - TRANSPORT'!G62)</f>
        <v/>
      </c>
      <c r="AC51" t="str">
        <f>IF('4 - TRANSPORT'!H62="","",'4 - TRANSPORT'!H62)</f>
        <v/>
      </c>
      <c r="AD51" t="str">
        <f>IF('4 - TRANSPORT'!I62="","",'4 - TRANSPORT'!I62)</f>
        <v/>
      </c>
      <c r="AE51" s="28" t="str">
        <f>IF('4 - TRANSPORT'!J62="","",'4 - TRANSPORT'!J62)</f>
        <v/>
      </c>
      <c r="AF51" t="str">
        <f>IF('4 - TRANSPORT'!K62="","",'4 - TRANSPORT'!K62)</f>
        <v/>
      </c>
      <c r="AG51" t="str">
        <f>IF('4 - TRANSPORT'!L62="","",'4 - TRANSPORT'!L62)</f>
        <v/>
      </c>
      <c r="AH51" t="str">
        <f>IF('4 - TRANSPORT'!M62="","",'4 - TRANSPORT'!M62)</f>
        <v/>
      </c>
      <c r="AI51" s="8" t="str">
        <f>IF('4 - TRANSPORT'!N62="","",'4 - TRANSPORT'!N62)</f>
        <v/>
      </c>
      <c r="AJ51" t="str">
        <f>IF('4 - TRANSPORT'!O62="","",'4 - TRANSPORT'!O62)</f>
        <v/>
      </c>
      <c r="AK51" t="str">
        <f>IF('4 - TRANSPORT'!P62="","",'4 - TRANSPORT'!P62)</f>
        <v/>
      </c>
      <c r="AL51" s="28" t="str">
        <f>IF('4 - TRANSPORT'!Q62="","",'4 - TRANSPORT'!Q62)</f>
        <v/>
      </c>
      <c r="AM51" t="str">
        <f>IF('4 - TRANSPORT'!R62="","",'4 - TRANSPORT'!R62)</f>
        <v/>
      </c>
      <c r="AN51" t="str">
        <f>IF('4 - TRANSPORT'!S62="","",'4 - TRANSPORT'!S62)</f>
        <v/>
      </c>
      <c r="AO51" t="str">
        <f>IF('4 - TRANSPORT'!T62="","",'4 - TRANSPORT'!T62)</f>
        <v/>
      </c>
      <c r="AP51" t="str">
        <f t="shared" si="1"/>
        <v/>
      </c>
      <c r="AQ51" t="str">
        <f t="shared" si="2"/>
        <v/>
      </c>
      <c r="AR51" t="str">
        <f t="shared" si="3"/>
        <v/>
      </c>
      <c r="AS51" t="str">
        <f t="shared" si="4"/>
        <v/>
      </c>
      <c r="AT51" t="str">
        <f t="shared" si="5"/>
        <v/>
      </c>
      <c r="AU51" t="str">
        <f t="shared" si="6"/>
        <v/>
      </c>
      <c r="AV51" t="str">
        <f t="shared" si="7"/>
        <v/>
      </c>
      <c r="AW51" t="str">
        <f t="shared" si="8"/>
        <v/>
      </c>
      <c r="AX51" t="str">
        <f t="shared" si="9"/>
        <v/>
      </c>
      <c r="AY51" t="str">
        <f t="shared" si="10"/>
        <v/>
      </c>
    </row>
  </sheetData>
  <sheetProtection algorithmName="SHA-512" hashValue="hPi7A8ZY5zgMFaLco+b2jeoqDnh5GDjYy85xBk+ObH/4DS/5+IukusfNAPYM/thLi+IZLD1sPJjgTUkZCFLGXA==" saltValue="+6NpqA5swvdU6HPqWD/pxQ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21E61B60316489451ED0AFB75D9CD" ma:contentTypeVersion="12" ma:contentTypeDescription="Crée un document." ma:contentTypeScope="" ma:versionID="307811092032ef136a98316c269feabe">
  <xsd:schema xmlns:xsd="http://www.w3.org/2001/XMLSchema" xmlns:xs="http://www.w3.org/2001/XMLSchema" xmlns:p="http://schemas.microsoft.com/office/2006/metadata/properties" xmlns:ns2="73e98ad4-5f11-4af1-916c-06b93e61d06a" xmlns:ns3="a16c5bae-7d0e-4c4c-a246-0a079cf9691e" targetNamespace="http://schemas.microsoft.com/office/2006/metadata/properties" ma:root="true" ma:fieldsID="bc5468fc42f3ad9b907683b6d397d4e1" ns2:_="" ns3:_="">
    <xsd:import namespace="73e98ad4-5f11-4af1-916c-06b93e61d06a"/>
    <xsd:import namespace="a16c5bae-7d0e-4c4c-a246-0a079cf969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8ad4-5f11-4af1-916c-06b93e61d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c5bae-7d0e-4c4c-a246-0a079cf969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b514ac-1d05-462a-ad9d-a788b42532d1}" ma:internalName="TaxCatchAll" ma:showField="CatchAllData" ma:web="a16c5bae-7d0e-4c4c-a246-0a079cf969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6c5bae-7d0e-4c4c-a246-0a079cf9691e" xsi:nil="true"/>
    <lcf76f155ced4ddcb4097134ff3c332f xmlns="73e98ad4-5f11-4af1-916c-06b93e61d0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39907-563D-4770-9009-ECBEB1B13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98ad4-5f11-4af1-916c-06b93e61d06a"/>
    <ds:schemaRef ds:uri="a16c5bae-7d0e-4c4c-a246-0a079cf96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7C55B-E339-402E-BFFC-106023BD2CDA}">
  <ds:schemaRefs>
    <ds:schemaRef ds:uri="73e98ad4-5f11-4af1-916c-06b93e61d06a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16c5bae-7d0e-4c4c-a246-0a079cf9691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5B65EA9-9385-44C8-B924-C3854EA197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SET</vt:lpstr>
      <vt:lpstr>1 - SUMMARY</vt:lpstr>
      <vt:lpstr>2 - FORM GENERAL</vt:lpstr>
      <vt:lpstr>3 - FORM COMP</vt:lpstr>
      <vt:lpstr>4 - TRANSPORT</vt:lpstr>
      <vt:lpstr>AMOUNT</vt:lpstr>
      <vt:lpstr>EXPORT</vt:lpstr>
      <vt:lpstr>'1 - SUMMARY'!Zone_d_impression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Anne-Claire</cp:lastModifiedBy>
  <cp:revision/>
  <cp:lastPrinted>2022-10-12T08:06:54Z</cp:lastPrinted>
  <dcterms:created xsi:type="dcterms:W3CDTF">2022-03-17T08:57:29Z</dcterms:created>
  <dcterms:modified xsi:type="dcterms:W3CDTF">2022-10-12T08:08:07Z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0x01010094B21E61B60316489451ED0AFB75D9CD</vt:lpwstr>
  </property>
  <property fmtid="{D5CDD505-2E9C-101B-9397-08002B2CF9AE}" pid="3" name="MediaServiceImageTags">
    <vt:lpwstr/>
  </property>
</Properties>
</file>