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2\MEJ_2022\"/>
    </mc:Choice>
  </mc:AlternateContent>
  <xr:revisionPtr revIDLastSave="0" documentId="13_ncr:1_{E528DB6B-C13D-4472-BB60-F234FB8576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H24" i="2"/>
  <c r="D14" i="2"/>
  <c r="H15" i="2"/>
  <c r="B25" i="2"/>
  <c r="B24" i="2"/>
  <c r="H22" i="2"/>
  <c r="F22" i="2"/>
  <c r="D22" i="2"/>
  <c r="C22" i="2"/>
  <c r="H21" i="2"/>
  <c r="F21" i="2"/>
  <c r="D21" i="2"/>
  <c r="C21" i="2"/>
  <c r="H20" i="2"/>
  <c r="F20" i="2"/>
  <c r="D20" i="2"/>
  <c r="C20" i="2"/>
  <c r="H25" i="1" l="1"/>
  <c r="I25" i="2" s="1"/>
  <c r="H24" i="1"/>
  <c r="I24" i="2" s="1"/>
  <c r="F22" i="1"/>
  <c r="G22" i="2" s="1"/>
  <c r="D22" i="1"/>
  <c r="F20" i="1"/>
  <c r="D20" i="1"/>
  <c r="E20" i="2" s="1"/>
  <c r="G14" i="2"/>
  <c r="B30" i="1"/>
  <c r="B31" i="1" s="1"/>
  <c r="H31" i="1"/>
  <c r="I31" i="1"/>
  <c r="H22" i="1" l="1"/>
  <c r="I22" i="2" s="1"/>
  <c r="E22" i="2"/>
  <c r="H20" i="1"/>
  <c r="G20" i="2"/>
  <c r="D29" i="1"/>
  <c r="D30" i="1" s="1"/>
  <c r="D31" i="1" s="1"/>
  <c r="D32" i="1" s="1"/>
  <c r="D33" i="1" s="1"/>
  <c r="B32" i="1"/>
  <c r="B33" i="1" s="1"/>
  <c r="B22" i="2" l="1"/>
  <c r="B20" i="2"/>
  <c r="I20" i="2"/>
  <c r="D21" i="1"/>
  <c r="E21" i="2" s="1"/>
  <c r="F21" i="1"/>
  <c r="G21" i="2" s="1"/>
  <c r="G11" i="2"/>
  <c r="B11" i="2"/>
  <c r="H21" i="1" l="1"/>
  <c r="D19" i="1"/>
  <c r="F19" i="1"/>
  <c r="H19" i="1" s="1"/>
  <c r="H23" i="1" s="1"/>
  <c r="B26" i="2"/>
  <c r="I32" i="1"/>
  <c r="I33" i="1" s="1"/>
  <c r="I34" i="1" s="1"/>
  <c r="I35" i="1" s="1"/>
  <c r="I36" i="1" s="1"/>
  <c r="I37" i="1" s="1"/>
  <c r="I38" i="1" s="1"/>
  <c r="I39" i="1" s="1"/>
  <c r="I40" i="1" s="1"/>
  <c r="H32" i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B23" i="2"/>
  <c r="B16" i="2"/>
  <c r="B18" i="2"/>
  <c r="B17" i="2"/>
  <c r="F19" i="2"/>
  <c r="D19" i="2"/>
  <c r="C19" i="2"/>
  <c r="D15" i="2"/>
  <c r="I21" i="2" l="1"/>
  <c r="B21" i="2"/>
  <c r="H26" i="1"/>
  <c r="E19" i="2"/>
  <c r="G19" i="2"/>
  <c r="H19" i="2" l="1"/>
  <c r="I23" i="2" l="1"/>
  <c r="B19" i="2"/>
  <c r="I19" i="2"/>
  <c r="I26" i="2" l="1"/>
  <c r="I29" i="2" s="1"/>
  <c r="I28" i="2" l="1"/>
  <c r="D32" i="2"/>
</calcChain>
</file>

<file path=xl/sharedStrings.xml><?xml version="1.0" encoding="utf-8"?>
<sst xmlns="http://schemas.openxmlformats.org/spreadsheetml/2006/main" count="128" uniqueCount="112">
  <si>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</si>
  <si>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</si>
  <si>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</si>
  <si>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</si>
  <si>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</si>
  <si>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</si>
  <si>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</si>
  <si>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</si>
  <si>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</si>
  <si>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</si>
  <si>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</si>
  <si>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</si>
  <si>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</si>
  <si>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</si>
  <si>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</si>
  <si>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</si>
  <si>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</si>
  <si>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</si>
  <si>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</si>
  <si>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</si>
  <si>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</si>
  <si>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</si>
  <si>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</si>
  <si>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</si>
  <si>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</si>
  <si>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</si>
  <si>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</si>
  <si>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</si>
  <si>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</si>
  <si>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</si>
  <si>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</si>
  <si>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</si>
  <si>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</si>
  <si>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</si>
  <si>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</si>
  <si>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</si>
  <si>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</si>
  <si>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</si>
  <si>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</si>
  <si>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</si>
  <si>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</si>
  <si>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</si>
  <si>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</si>
  <si>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</si>
  <si>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</si>
  <si>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</si>
  <si>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</si>
  <si>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</si>
  <si>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</si>
  <si>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</si>
  <si>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</si>
  <si>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</si>
  <si>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</si>
  <si>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</si>
  <si>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</si>
  <si>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</si>
  <si>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</si>
  <si>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</si>
  <si>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</si>
  <si>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</si>
  <si>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</si>
  <si>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</si>
  <si>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</si>
  <si>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</si>
  <si>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</si>
  <si>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</si>
  <si>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</si>
  <si>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</si>
  <si>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</si>
  <si>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</si>
  <si>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</si>
  <si>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</si>
  <si>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</si>
  <si>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</si>
  <si>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</si>
  <si>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</si>
  <si>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</si>
  <si>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</si>
  <si>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</si>
  <si>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</si>
  <si>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</si>
  <si>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</si>
  <si>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</si>
  <si>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</si>
  <si>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</si>
  <si>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Choose your country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</si>
  <si>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</si>
  <si>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</si>
  <si>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</si>
  <si>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</si>
  <si>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</si>
  <si>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</si>
  <si>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</si>
  <si>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</si>
  <si>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Israel Judo Association</t>
  </si>
  <si>
    <t>Italian Judo Federation</t>
  </si>
  <si>
    <t>Kosovo Judo Federation</t>
  </si>
  <si>
    <t>Liechtenstein Judo Federation</t>
  </si>
  <si>
    <t>DUO</t>
  </si>
  <si>
    <t>PRAGUE  2022</t>
  </si>
  <si>
    <t>ACCOMMODATION TOURNAMENT</t>
  </si>
  <si>
    <t>ACCOMMODATION TOURNAMENT TOTAL</t>
  </si>
  <si>
    <t>No. of PCR tests</t>
  </si>
  <si>
    <t>No. of Rapid ATG tests</t>
  </si>
  <si>
    <t>Olympic</t>
  </si>
  <si>
    <t>Name of the referee</t>
  </si>
  <si>
    <t>Single FB</t>
  </si>
  <si>
    <t>Double FB</t>
  </si>
  <si>
    <t>CAROL</t>
  </si>
  <si>
    <t>REFEREES ONLY</t>
  </si>
  <si>
    <t>EUROPEAN JUDO CHAMPIONSHIPS JUNIORS</t>
  </si>
  <si>
    <t>Please send before August 15, 2022, to czechjudo@czechjudo.cz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</si>
</sst>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d/m;@"/>
    <numFmt numFmtId="166" formatCode="[$-20000]ddd\,\ mmm\ dd"/>
    <numFmt numFmtId="167" formatCode="00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rgb="FFFFFF00"/>
      <name val="Cambr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2" fillId="0" borderId="0" xfId="0" applyFont="1" applyProtection="1">
      <protection hidden="1"/>
    </xf>
    <xf numFmtId="0" fontId="14" fillId="0" borderId="15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16" xfId="0" applyFont="1" applyBorder="1" applyAlignment="1" applyProtection="1">
      <protection hidden="1"/>
    </xf>
    <xf numFmtId="0" fontId="14" fillId="0" borderId="12" xfId="0" applyFont="1" applyBorder="1" applyAlignment="1" applyProtection="1">
      <protection hidden="1"/>
    </xf>
    <xf numFmtId="0" fontId="14" fillId="0" borderId="13" xfId="0" applyFont="1" applyBorder="1" applyAlignment="1" applyProtection="1">
      <protection hidden="1"/>
    </xf>
    <xf numFmtId="0" fontId="14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14" fillId="3" borderId="16" xfId="0" applyFont="1" applyFill="1" applyBorder="1" applyAlignment="1" applyProtection="1">
      <protection hidden="1"/>
    </xf>
    <xf numFmtId="0" fontId="14" fillId="3" borderId="15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49" fontId="7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164" fontId="20" fillId="8" borderId="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6" fontId="25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6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4" fillId="0" borderId="26" xfId="0" applyNumberFormat="1" applyFont="1" applyBorder="1" applyAlignment="1" applyProtection="1">
      <alignment vertical="center" wrapText="1"/>
      <protection hidden="1"/>
    </xf>
    <xf numFmtId="164" fontId="24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protection hidden="1"/>
    </xf>
    <xf numFmtId="0" fontId="1" fillId="9" borderId="1" xfId="0" applyFont="1" applyFill="1" applyBorder="1" applyAlignment="1" applyProtection="1">
      <alignment horizontal="center"/>
      <protection hidden="1"/>
    </xf>
    <xf numFmtId="1" fontId="1" fillId="9" borderId="1" xfId="0" applyNumberFormat="1" applyFont="1" applyFill="1" applyBorder="1" applyAlignment="1" applyProtection="1">
      <alignment horizontal="center"/>
      <protection hidden="1"/>
    </xf>
    <xf numFmtId="164" fontId="1" fillId="9" borderId="1" xfId="0" applyNumberFormat="1" applyFont="1" applyFill="1" applyBorder="1" applyAlignment="1" applyProtection="1">
      <alignment horizontal="center"/>
      <protection hidden="1"/>
    </xf>
    <xf numFmtId="164" fontId="17" fillId="9" borderId="1" xfId="0" applyNumberFormat="1" applyFont="1" applyFill="1" applyBorder="1" applyAlignment="1" applyProtection="1">
      <alignment horizontal="right" vertical="center"/>
      <protection hidden="1"/>
    </xf>
    <xf numFmtId="0" fontId="1" fillId="3" borderId="0" xfId="0" applyFont="1" applyFill="1" applyBorder="1" applyAlignment="1" applyProtection="1">
      <alignment horizontal="center" vertical="center" wrapText="1"/>
      <protection hidden="1"/>
    </xf>
    <xf numFmtId="164" fontId="1" fillId="3" borderId="0" xfId="0" applyNumberFormat="1" applyFont="1" applyFill="1" applyBorder="1" applyAlignment="1" applyProtection="1">
      <alignment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2" fillId="5" borderId="5" xfId="0" applyFont="1" applyFill="1" applyBorder="1" applyAlignment="1" applyProtection="1">
      <alignment horizontal="center"/>
      <protection hidden="1"/>
    </xf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7" borderId="5" xfId="0" applyFont="1" applyFill="1" applyBorder="1" applyAlignment="1" applyProtection="1">
      <alignment horizontal="center"/>
      <protection hidden="1"/>
    </xf>
    <xf numFmtId="0" fontId="2" fillId="7" borderId="6" xfId="0" applyFont="1" applyFill="1" applyBorder="1" applyAlignment="1" applyProtection="1">
      <alignment horizontal="center"/>
      <protection hidden="1"/>
    </xf>
    <xf numFmtId="0" fontId="27" fillId="8" borderId="0" xfId="0" applyFont="1" applyFill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locked="0"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7" fillId="4" borderId="5" xfId="0" applyNumberFormat="1" applyFont="1" applyFill="1" applyBorder="1" applyAlignment="1" applyProtection="1">
      <alignment horizontal="center"/>
      <protection hidden="1"/>
    </xf>
    <xf numFmtId="0" fontId="17" fillId="4" borderId="4" xfId="0" applyFont="1" applyFill="1" applyBorder="1" applyAlignment="1" applyProtection="1">
      <alignment horizontal="center"/>
      <protection hidden="1"/>
    </xf>
    <xf numFmtId="164" fontId="1" fillId="9" borderId="5" xfId="0" applyNumberFormat="1" applyFont="1" applyFill="1" applyBorder="1" applyAlignment="1" applyProtection="1">
      <alignment horizontal="center"/>
      <protection hidden="1"/>
    </xf>
    <xf numFmtId="164" fontId="1" fillId="9" borderId="4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horizontal="center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164" fontId="23" fillId="6" borderId="5" xfId="0" applyNumberFormat="1" applyFont="1" applyFill="1" applyBorder="1" applyAlignment="1" applyProtection="1">
      <alignment horizontal="center" vertical="center"/>
      <protection hidden="1"/>
    </xf>
    <xf numFmtId="164" fontId="23" fillId="6" borderId="4" xfId="0" applyNumberFormat="1" applyFont="1" applyFill="1" applyBorder="1" applyAlignment="1" applyProtection="1">
      <alignment horizontal="center" vertical="center"/>
      <protection hidden="1"/>
    </xf>
    <xf numFmtId="0" fontId="22" fillId="6" borderId="5" xfId="0" applyFont="1" applyFill="1" applyBorder="1" applyAlignment="1" applyProtection="1">
      <alignment horizontal="center" vertical="center" wrapText="1"/>
      <protection hidden="1"/>
    </xf>
    <xf numFmtId="0" fontId="22" fillId="6" borderId="6" xfId="0" applyFont="1" applyFill="1" applyBorder="1" applyAlignment="1" applyProtection="1">
      <alignment horizontal="center" vertical="center" wrapText="1"/>
      <protection hidden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164" fontId="17" fillId="9" borderId="1" xfId="0" applyNumberFormat="1" applyFont="1" applyFill="1" applyBorder="1" applyAlignment="1" applyProtection="1">
      <alignment horizontal="center" vertical="center"/>
      <protection hidden="1"/>
    </xf>
    <xf numFmtId="0" fontId="17" fillId="9" borderId="5" xfId="0" applyFont="1" applyFill="1" applyBorder="1" applyAlignment="1" applyProtection="1">
      <alignment horizontal="center"/>
      <protection hidden="1"/>
    </xf>
    <xf numFmtId="0" fontId="17" fillId="9" borderId="6" xfId="0" applyFont="1" applyFill="1" applyBorder="1" applyAlignment="1" applyProtection="1">
      <alignment horizontal="center"/>
      <protection hidden="1"/>
    </xf>
    <xf numFmtId="0" fontId="17" fillId="9" borderId="4" xfId="0" applyFont="1" applyFill="1" applyBorder="1" applyAlignment="1" applyProtection="1">
      <alignment horizontal="center"/>
      <protection hidden="1"/>
    </xf>
    <xf numFmtId="164" fontId="20" fillId="8" borderId="5" xfId="0" applyNumberFormat="1" applyFont="1" applyFill="1" applyBorder="1" applyAlignment="1" applyProtection="1">
      <alignment horizontal="center"/>
      <protection hidden="1"/>
    </xf>
    <xf numFmtId="164" fontId="20" fillId="8" borderId="4" xfId="0" applyNumberFormat="1" applyFont="1" applyFill="1" applyBorder="1" applyAlignment="1" applyProtection="1">
      <alignment horizontal="center"/>
      <protection hidden="1"/>
    </xf>
    <xf numFmtId="0" fontId="20" fillId="8" borderId="5" xfId="0" applyFont="1" applyFill="1" applyBorder="1" applyAlignment="1" applyProtection="1">
      <alignment horizontal="center"/>
      <protection hidden="1"/>
    </xf>
    <xf numFmtId="0" fontId="20" fillId="8" borderId="6" xfId="0" applyFont="1" applyFill="1" applyBorder="1" applyAlignment="1" applyProtection="1">
      <alignment horizontal="center"/>
      <protection hidden="1"/>
    </xf>
    <xf numFmtId="0" fontId="20" fillId="8" borderId="4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11" fillId="0" borderId="33" xfId="0" applyFont="1" applyBorder="1" applyAlignment="1" applyProtection="1">
      <alignment horizontal="center"/>
      <protection hidden="1"/>
    </xf>
    <xf numFmtId="164" fontId="11" fillId="0" borderId="9" xfId="0" applyNumberFormat="1" applyFont="1" applyBorder="1" applyAlignment="1" applyProtection="1">
      <alignment horizontal="center"/>
      <protection hidden="1"/>
    </xf>
    <xf numFmtId="164" fontId="11" fillId="0" borderId="10" xfId="0" applyNumberFormat="1" applyFont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24" fillId="0" borderId="12" xfId="0" applyFont="1" applyBorder="1" applyAlignment="1" applyProtection="1">
      <alignment horizontal="center" vertical="center" wrapText="1"/>
      <protection hidden="1"/>
    </xf>
    <xf numFmtId="0" fontId="24" fillId="0" borderId="13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4" fillId="0" borderId="35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24" fillId="0" borderId="25" xfId="0" applyFont="1" applyBorder="1" applyAlignment="1" applyProtection="1">
      <alignment horizontal="center" vertical="center" wrapText="1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right"/>
      <protection hidden="1"/>
    </xf>
    <xf numFmtId="1" fontId="5" fillId="0" borderId="0" xfId="0" applyNumberFormat="1" applyFont="1" applyBorder="1" applyAlignment="1" applyProtection="1">
      <alignment horizontal="left"/>
      <protection hidden="1"/>
    </xf>
    <xf numFmtId="14" fontId="5" fillId="0" borderId="0" xfId="0" applyNumberFormat="1" applyFont="1" applyBorder="1" applyAlignment="1" applyProtection="1">
      <alignment horizontal="left"/>
      <protection hidden="1"/>
    </xf>
    <xf numFmtId="0" fontId="16" fillId="0" borderId="30" xfId="0" applyFont="1" applyBorder="1" applyAlignment="1" applyProtection="1">
      <alignment horizontal="center" vertical="center" wrapText="1"/>
      <protection hidden="1"/>
    </xf>
    <xf numFmtId="0" fontId="16" fillId="0" borderId="31" xfId="0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13" xfId="0" applyFont="1" applyBorder="1" applyAlignment="1" applyProtection="1">
      <alignment horizontal="center" vertical="center" wrapText="1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2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9" fillId="0" borderId="18" xfId="0" applyFont="1" applyBorder="1" applyAlignment="1" applyProtection="1">
      <alignment horizontal="center" vertical="center"/>
      <protection hidden="1"/>
    </xf>
    <xf numFmtId="0" fontId="19" fillId="0" borderId="19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364620</xdr:colOff>
      <xdr:row>33</xdr:row>
      <xdr:rowOff>6315</xdr:rowOff>
    </xdr:from>
    <xdr:to>
      <xdr:col>7</xdr:col>
      <xdr:colOff>105540</xdr:colOff>
      <xdr:row>35</xdr:row>
      <xdr:rowOff>75825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4F4C3A55-0345-4ED3-B7C4-19DD41BD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2620" y="7338315"/>
          <a:ext cx="1144920" cy="429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30</xdr:row>
      <xdr:rowOff>0</xdr:rowOff>
    </xdr:from>
    <xdr:to>
      <xdr:col>9</xdr:col>
      <xdr:colOff>17145</xdr:colOff>
      <xdr:row>35</xdr:row>
      <xdr:rowOff>108584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5355D56A-30AD-4B52-B386-E68E67A9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46300" y="6624000"/>
          <a:ext cx="1306845" cy="1176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Zeros="0" tabSelected="1" zoomScale="91" zoomScaleNormal="100" workbookViewId="0">
      <selection activeCell="B9" sqref="B9:I9"/>
    </sheetView>
  </sheetViews>
  <sheetFormatPr defaultColWidth="9.109375" defaultRowHeight="14.4" x14ac:dyDescent="0.3"/>
  <cols>
    <col min="1" max="1" width="29.109375" style="1" customWidth="1"/>
    <col min="2" max="2" width="10.33203125" style="1" customWidth="1"/>
    <col min="3" max="3" width="11.44140625" style="1" bestFit="1" customWidth="1"/>
    <col min="4" max="4" width="14.33203125" style="1" bestFit="1" customWidth="1"/>
    <col min="5" max="5" width="16.109375" style="1" bestFit="1" customWidth="1"/>
    <col min="6" max="6" width="11.88671875" style="1" customWidth="1"/>
    <col min="7" max="7" width="9.109375" style="1"/>
    <col min="8" max="8" width="11.77734375" style="1" bestFit="1" customWidth="1"/>
    <col min="9" max="9" width="10.44140625" style="1" customWidth="1"/>
    <col min="10" max="16384" width="9.109375" style="1"/>
  </cols>
  <sheetData>
    <row r="1" spans="1:9" ht="54.6" customHeight="1" x14ac:dyDescent="0.3"/>
    <row r="3" spans="1:9" ht="29.4" x14ac:dyDescent="0.45">
      <c r="A3" s="79" t="s">
        <v>110</v>
      </c>
      <c r="B3" s="79"/>
      <c r="C3" s="79"/>
      <c r="D3" s="79"/>
      <c r="E3" s="79"/>
      <c r="F3" s="79"/>
      <c r="G3" s="79"/>
      <c r="H3" s="79"/>
      <c r="I3" s="79"/>
    </row>
    <row r="4" spans="1:9" ht="29.4" x14ac:dyDescent="0.45">
      <c r="A4" s="79" t="s">
        <v>99</v>
      </c>
      <c r="B4" s="79"/>
      <c r="C4" s="79"/>
      <c r="D4" s="79"/>
      <c r="E4" s="79"/>
      <c r="F4" s="79"/>
      <c r="G4" s="79"/>
      <c r="H4" s="79"/>
      <c r="I4" s="79"/>
    </row>
    <row r="5" spans="1:9" ht="29.4" x14ac:dyDescent="0.45">
      <c r="A5" s="79" t="s">
        <v>87</v>
      </c>
      <c r="B5" s="79"/>
      <c r="C5" s="79"/>
      <c r="D5" s="79"/>
      <c r="E5" s="79"/>
      <c r="F5" s="79"/>
      <c r="G5" s="79"/>
      <c r="H5" s="79"/>
      <c r="I5" s="79"/>
    </row>
    <row r="6" spans="1:9" ht="35.4" customHeight="1" x14ac:dyDescent="0.3">
      <c r="A6" s="89" t="s">
        <v>38</v>
      </c>
      <c r="B6" s="89"/>
      <c r="C6" s="89"/>
      <c r="D6" s="89"/>
      <c r="E6" s="89"/>
      <c r="F6" s="89"/>
      <c r="G6" s="89"/>
      <c r="H6" s="89"/>
      <c r="I6" s="89"/>
    </row>
    <row r="7" spans="1:9" ht="35.4" customHeight="1" x14ac:dyDescent="0.3">
      <c r="A7" s="93" t="s">
        <v>109</v>
      </c>
      <c r="B7" s="93"/>
      <c r="C7" s="93"/>
      <c r="D7" s="93"/>
      <c r="E7" s="93"/>
      <c r="F7" s="93"/>
      <c r="G7" s="93"/>
      <c r="H7" s="93"/>
      <c r="I7" s="93"/>
    </row>
    <row r="8" spans="1:9" s="20" customFormat="1" ht="17.399999999999999" x14ac:dyDescent="0.3">
      <c r="A8" s="30"/>
      <c r="B8" s="30"/>
      <c r="C8" s="30"/>
      <c r="D8" s="30"/>
      <c r="E8" s="30"/>
      <c r="F8" s="30"/>
      <c r="G8" s="30"/>
      <c r="H8" s="30"/>
      <c r="I8" s="30"/>
    </row>
    <row r="9" spans="1:9" ht="41.25" customHeight="1" x14ac:dyDescent="0.3">
      <c r="A9" s="31" t="s">
        <v>37</v>
      </c>
      <c r="B9" s="90" t="s">
        <v>85</v>
      </c>
      <c r="C9" s="90"/>
      <c r="D9" s="90"/>
      <c r="E9" s="90"/>
      <c r="F9" s="90"/>
      <c r="G9" s="90"/>
      <c r="H9" s="90"/>
      <c r="I9" s="90"/>
    </row>
    <row r="10" spans="1:9" ht="41.25" customHeight="1" x14ac:dyDescent="0.3">
      <c r="A10" s="77" t="s">
        <v>105</v>
      </c>
      <c r="B10" s="94"/>
      <c r="C10" s="94"/>
      <c r="D10" s="94"/>
      <c r="E10" s="94"/>
      <c r="F10" s="94"/>
      <c r="G10" s="94"/>
      <c r="H10" s="94"/>
      <c r="I10" s="94"/>
    </row>
    <row r="11" spans="1:9" ht="17.399999999999999" x14ac:dyDescent="0.3">
      <c r="A11" s="80" t="s">
        <v>35</v>
      </c>
      <c r="B11" s="81"/>
      <c r="C11" s="81"/>
      <c r="D11" s="81"/>
      <c r="E11" s="82"/>
      <c r="F11" s="91" t="s">
        <v>36</v>
      </c>
      <c r="G11" s="92"/>
      <c r="H11" s="92"/>
      <c r="I11" s="92"/>
    </row>
    <row r="12" spans="1:9" ht="18" customHeight="1" x14ac:dyDescent="0.3">
      <c r="A12" s="83" t="s">
        <v>0</v>
      </c>
      <c r="B12" s="85" t="s">
        <v>8</v>
      </c>
      <c r="C12" s="85"/>
      <c r="D12" s="83" t="s">
        <v>9</v>
      </c>
      <c r="E12" s="83" t="s">
        <v>11</v>
      </c>
      <c r="F12" s="87" t="s">
        <v>1</v>
      </c>
      <c r="G12" s="86" t="s">
        <v>10</v>
      </c>
      <c r="H12" s="86"/>
      <c r="I12" s="87" t="s">
        <v>11</v>
      </c>
    </row>
    <row r="13" spans="1:9" ht="18" customHeight="1" x14ac:dyDescent="0.3">
      <c r="A13" s="84"/>
      <c r="B13" s="39" t="s">
        <v>40</v>
      </c>
      <c r="C13" s="40" t="s">
        <v>41</v>
      </c>
      <c r="D13" s="84"/>
      <c r="E13" s="84"/>
      <c r="F13" s="88"/>
      <c r="G13" s="41" t="s">
        <v>40</v>
      </c>
      <c r="H13" s="42" t="s">
        <v>41</v>
      </c>
      <c r="I13" s="88"/>
    </row>
    <row r="14" spans="1:9" ht="18" customHeight="1" x14ac:dyDescent="0.3">
      <c r="A14" s="51"/>
      <c r="B14" s="43"/>
      <c r="C14" s="44"/>
      <c r="D14" s="23"/>
      <c r="E14" s="23"/>
      <c r="F14" s="51"/>
      <c r="G14" s="43"/>
      <c r="H14" s="44"/>
      <c r="I14" s="24"/>
    </row>
    <row r="15" spans="1:9" ht="18" customHeight="1" x14ac:dyDescent="0.3">
      <c r="A15" s="51"/>
      <c r="B15" s="43"/>
      <c r="C15" s="44"/>
      <c r="D15" s="23"/>
      <c r="E15" s="23"/>
      <c r="F15" s="51"/>
      <c r="G15" s="43"/>
      <c r="H15" s="44"/>
      <c r="I15" s="24"/>
    </row>
    <row r="16" spans="1:9" ht="18" x14ac:dyDescent="0.35">
      <c r="A16" s="102" t="s">
        <v>100</v>
      </c>
      <c r="B16" s="102"/>
      <c r="C16" s="102"/>
      <c r="D16" s="102"/>
      <c r="E16" s="102"/>
      <c r="F16" s="102"/>
      <c r="G16" s="102"/>
      <c r="H16" s="102"/>
      <c r="I16" s="102"/>
    </row>
    <row r="17" spans="1:9" ht="15" customHeight="1" x14ac:dyDescent="0.3">
      <c r="A17" s="27" t="s">
        <v>33</v>
      </c>
      <c r="B17" s="101" t="s">
        <v>0</v>
      </c>
      <c r="C17" s="101" t="s">
        <v>1</v>
      </c>
      <c r="D17" s="101" t="s">
        <v>4</v>
      </c>
      <c r="E17" s="101" t="s">
        <v>5</v>
      </c>
      <c r="F17" s="101" t="s">
        <v>2</v>
      </c>
      <c r="G17" s="101" t="s">
        <v>7</v>
      </c>
      <c r="H17" s="101" t="s">
        <v>3</v>
      </c>
      <c r="I17" s="101"/>
    </row>
    <row r="18" spans="1:9" x14ac:dyDescent="0.3">
      <c r="A18" s="27" t="s">
        <v>108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3">
      <c r="A19" s="28" t="s">
        <v>106</v>
      </c>
      <c r="B19" s="51"/>
      <c r="C19" s="51"/>
      <c r="D19" s="29">
        <f>+E19</f>
        <v>0</v>
      </c>
      <c r="E19" s="52"/>
      <c r="F19" s="25">
        <f t="shared" ref="F19" si="0">+C19-B19</f>
        <v>0</v>
      </c>
      <c r="G19" s="26">
        <v>170</v>
      </c>
      <c r="H19" s="95">
        <f>IF((F19&lt;3),+G19*3*E19,+G19*F19*E19)</f>
        <v>0</v>
      </c>
      <c r="I19" s="96"/>
    </row>
    <row r="20" spans="1:9" x14ac:dyDescent="0.3">
      <c r="A20" s="28" t="s">
        <v>106</v>
      </c>
      <c r="B20" s="51"/>
      <c r="C20" s="51"/>
      <c r="D20" s="29">
        <f>+E20</f>
        <v>0</v>
      </c>
      <c r="E20" s="52"/>
      <c r="F20" s="25">
        <f t="shared" ref="F20" si="1">+C20-B20</f>
        <v>0</v>
      </c>
      <c r="G20" s="50">
        <v>170</v>
      </c>
      <c r="H20" s="95">
        <f>IF((F20&lt;3),+G20*3*E20,+G20*F20*E20)</f>
        <v>0</v>
      </c>
      <c r="I20" s="96"/>
    </row>
    <row r="21" spans="1:9" x14ac:dyDescent="0.3">
      <c r="A21" s="70" t="s">
        <v>107</v>
      </c>
      <c r="B21" s="51"/>
      <c r="C21" s="51"/>
      <c r="D21" s="71">
        <f t="shared" ref="D21" si="2">IF(MOD(E21,2)=0,E21/2,"Wrong no. of persons")</f>
        <v>0</v>
      </c>
      <c r="E21" s="52"/>
      <c r="F21" s="72">
        <f t="shared" ref="F21" si="3">+C21-B21</f>
        <v>0</v>
      </c>
      <c r="G21" s="73">
        <v>140</v>
      </c>
      <c r="H21" s="99">
        <f>IF(D21="Wrong no. of persons","Wrong no. of persons",IF((F21&lt;3), +G21*3*E21,+G21*F21*E21))</f>
        <v>0</v>
      </c>
      <c r="I21" s="100"/>
    </row>
    <row r="22" spans="1:9" x14ac:dyDescent="0.3">
      <c r="A22" s="70" t="s">
        <v>107</v>
      </c>
      <c r="B22" s="51"/>
      <c r="C22" s="51"/>
      <c r="D22" s="71">
        <f t="shared" ref="D22" si="4">IF(MOD(E22,2)=0,E22/2,"Wrong no. of persons")</f>
        <v>0</v>
      </c>
      <c r="E22" s="52"/>
      <c r="F22" s="72">
        <f t="shared" ref="F22" si="5">+C22-B22</f>
        <v>0</v>
      </c>
      <c r="G22" s="73">
        <v>140</v>
      </c>
      <c r="H22" s="99">
        <f>IF(D22="Wrong no. of persons","Wrong no. of persons",IF((F22&lt;3), +G22*3*E22,+G22*F22*E22))</f>
        <v>0</v>
      </c>
      <c r="I22" s="100"/>
    </row>
    <row r="23" spans="1:9" s="20" customFormat="1" ht="18" x14ac:dyDescent="0.35">
      <c r="A23" s="103" t="s">
        <v>101</v>
      </c>
      <c r="B23" s="104"/>
      <c r="C23" s="104"/>
      <c r="D23" s="104"/>
      <c r="E23" s="104"/>
      <c r="F23" s="104"/>
      <c r="G23" s="98"/>
      <c r="H23" s="97">
        <f>SUM(H19:I22)</f>
        <v>0</v>
      </c>
      <c r="I23" s="98"/>
    </row>
    <row r="24" spans="1:9" ht="21" customHeight="1" x14ac:dyDescent="0.35">
      <c r="A24" s="117" t="s">
        <v>103</v>
      </c>
      <c r="B24" s="118"/>
      <c r="C24" s="118"/>
      <c r="D24" s="118"/>
      <c r="E24" s="119"/>
      <c r="F24" s="22"/>
      <c r="G24" s="74"/>
      <c r="H24" s="116">
        <f>+F24*40</f>
        <v>0</v>
      </c>
      <c r="I24" s="116"/>
    </row>
    <row r="25" spans="1:9" ht="21" customHeight="1" x14ac:dyDescent="0.35">
      <c r="A25" s="122" t="s">
        <v>102</v>
      </c>
      <c r="B25" s="123"/>
      <c r="C25" s="123"/>
      <c r="D25" s="123"/>
      <c r="E25" s="124"/>
      <c r="F25" s="22"/>
      <c r="G25" s="48"/>
      <c r="H25" s="120">
        <f>+F25*100</f>
        <v>0</v>
      </c>
      <c r="I25" s="121"/>
    </row>
    <row r="26" spans="1:9" ht="46.95" customHeight="1" x14ac:dyDescent="0.3">
      <c r="A26" s="113" t="s">
        <v>6</v>
      </c>
      <c r="B26" s="114"/>
      <c r="C26" s="114"/>
      <c r="D26" s="114"/>
      <c r="E26" s="114"/>
      <c r="F26" s="114"/>
      <c r="G26" s="115"/>
      <c r="H26" s="111">
        <f>+H25+H24+H23</f>
        <v>0</v>
      </c>
      <c r="I26" s="112"/>
    </row>
    <row r="27" spans="1:9" s="20" customFormat="1" ht="46.95" customHeight="1" x14ac:dyDescent="0.3">
      <c r="A27" s="108" t="s">
        <v>12</v>
      </c>
      <c r="B27" s="109"/>
      <c r="C27" s="109"/>
      <c r="D27" s="109"/>
      <c r="E27" s="109"/>
      <c r="F27" s="109"/>
      <c r="G27" s="109"/>
      <c r="H27" s="109"/>
      <c r="I27" s="110"/>
    </row>
    <row r="28" spans="1:9" ht="50.25" customHeight="1" x14ac:dyDescent="0.3">
      <c r="A28" s="105" t="s">
        <v>111</v>
      </c>
      <c r="B28" s="106"/>
      <c r="C28" s="106"/>
      <c r="D28" s="106"/>
      <c r="E28" s="106"/>
      <c r="F28" s="106"/>
      <c r="G28" s="106"/>
      <c r="H28" s="106"/>
      <c r="I28" s="107"/>
    </row>
    <row r="29" spans="1:9" hidden="1" x14ac:dyDescent="0.3">
      <c r="B29" s="53">
        <v>44817</v>
      </c>
      <c r="C29" s="54"/>
      <c r="D29" s="55">
        <f>+B31</f>
        <v>44819</v>
      </c>
      <c r="E29" s="2"/>
      <c r="F29" s="21"/>
      <c r="H29" s="56">
        <v>1E-8</v>
      </c>
      <c r="I29" s="57">
        <v>1E-8</v>
      </c>
    </row>
    <row r="30" spans="1:9" hidden="1" x14ac:dyDescent="0.3">
      <c r="B30" s="53">
        <f>+B29+1</f>
        <v>44818</v>
      </c>
      <c r="C30" s="54"/>
      <c r="D30" s="55">
        <f>+D29+1</f>
        <v>44820</v>
      </c>
      <c r="E30" s="2"/>
      <c r="F30" s="21"/>
      <c r="H30" s="58">
        <v>1</v>
      </c>
      <c r="I30" s="57">
        <v>5</v>
      </c>
    </row>
    <row r="31" spans="1:9" ht="31.2" hidden="1" customHeight="1" x14ac:dyDescent="0.3">
      <c r="A31" s="1" t="s">
        <v>98</v>
      </c>
      <c r="B31" s="53">
        <f>+B30+1</f>
        <v>44819</v>
      </c>
      <c r="C31" s="54"/>
      <c r="D31" s="55">
        <f>+D30+1</f>
        <v>44821</v>
      </c>
      <c r="E31" s="2"/>
      <c r="F31" s="21"/>
      <c r="H31" s="58">
        <f>+H30+1</f>
        <v>2</v>
      </c>
      <c r="I31" s="58">
        <f>+I30+5</f>
        <v>10</v>
      </c>
    </row>
    <row r="32" spans="1:9" hidden="1" x14ac:dyDescent="0.3">
      <c r="A32" s="1" t="s">
        <v>104</v>
      </c>
      <c r="B32" s="53">
        <f t="shared" ref="B32:B33" si="6">+B31+1</f>
        <v>44820</v>
      </c>
      <c r="C32" s="2"/>
      <c r="D32" s="55">
        <f t="shared" ref="D32:D33" si="7">+D31+1</f>
        <v>44822</v>
      </c>
      <c r="E32" s="2"/>
      <c r="H32" s="58">
        <f t="shared" ref="H32:H52" si="8">+H31+1</f>
        <v>3</v>
      </c>
      <c r="I32" s="58">
        <f t="shared" ref="I32:I40" si="9">+I31+5</f>
        <v>15</v>
      </c>
    </row>
    <row r="33" spans="2:9" hidden="1" x14ac:dyDescent="0.3">
      <c r="B33" s="53">
        <f t="shared" si="6"/>
        <v>44821</v>
      </c>
      <c r="D33" s="55">
        <f t="shared" si="7"/>
        <v>44823</v>
      </c>
      <c r="H33" s="58">
        <f t="shared" si="8"/>
        <v>4</v>
      </c>
      <c r="I33" s="58">
        <f t="shared" si="9"/>
        <v>20</v>
      </c>
    </row>
    <row r="34" spans="2:9" hidden="1" x14ac:dyDescent="0.3">
      <c r="B34" s="53"/>
      <c r="D34" s="55"/>
      <c r="H34" s="58">
        <f t="shared" si="8"/>
        <v>5</v>
      </c>
      <c r="I34" s="58">
        <f t="shared" si="9"/>
        <v>25</v>
      </c>
    </row>
    <row r="35" spans="2:9" hidden="1" x14ac:dyDescent="0.3">
      <c r="D35" s="55"/>
      <c r="H35" s="58">
        <f t="shared" si="8"/>
        <v>6</v>
      </c>
      <c r="I35" s="58">
        <f t="shared" si="9"/>
        <v>30</v>
      </c>
    </row>
    <row r="36" spans="2:9" hidden="1" x14ac:dyDescent="0.3">
      <c r="H36" s="58">
        <f t="shared" si="8"/>
        <v>7</v>
      </c>
      <c r="I36" s="58">
        <f t="shared" si="9"/>
        <v>35</v>
      </c>
    </row>
    <row r="37" spans="2:9" hidden="1" x14ac:dyDescent="0.3">
      <c r="H37" s="58">
        <f t="shared" si="8"/>
        <v>8</v>
      </c>
      <c r="I37" s="58">
        <f t="shared" si="9"/>
        <v>40</v>
      </c>
    </row>
    <row r="38" spans="2:9" hidden="1" x14ac:dyDescent="0.3">
      <c r="H38" s="58">
        <f t="shared" si="8"/>
        <v>9</v>
      </c>
      <c r="I38" s="58">
        <f t="shared" si="9"/>
        <v>45</v>
      </c>
    </row>
    <row r="39" spans="2:9" hidden="1" x14ac:dyDescent="0.3">
      <c r="H39" s="58">
        <f t="shared" si="8"/>
        <v>10</v>
      </c>
      <c r="I39" s="58">
        <f t="shared" si="9"/>
        <v>50</v>
      </c>
    </row>
    <row r="40" spans="2:9" hidden="1" x14ac:dyDescent="0.3">
      <c r="H40" s="58">
        <f t="shared" si="8"/>
        <v>11</v>
      </c>
      <c r="I40" s="58">
        <f t="shared" si="9"/>
        <v>55</v>
      </c>
    </row>
    <row r="41" spans="2:9" hidden="1" x14ac:dyDescent="0.3">
      <c r="H41" s="58">
        <f t="shared" si="8"/>
        <v>12</v>
      </c>
      <c r="I41" s="58"/>
    </row>
    <row r="42" spans="2:9" hidden="1" x14ac:dyDescent="0.3">
      <c r="H42" s="58">
        <f t="shared" si="8"/>
        <v>13</v>
      </c>
      <c r="I42" s="58"/>
    </row>
    <row r="43" spans="2:9" hidden="1" x14ac:dyDescent="0.3">
      <c r="H43" s="58">
        <f t="shared" si="8"/>
        <v>14</v>
      </c>
      <c r="I43" s="58"/>
    </row>
    <row r="44" spans="2:9" hidden="1" x14ac:dyDescent="0.3">
      <c r="H44" s="58">
        <f t="shared" si="8"/>
        <v>15</v>
      </c>
      <c r="I44" s="58"/>
    </row>
    <row r="45" spans="2:9" hidden="1" x14ac:dyDescent="0.3">
      <c r="H45" s="58">
        <f t="shared" si="8"/>
        <v>16</v>
      </c>
      <c r="I45" s="58"/>
    </row>
    <row r="46" spans="2:9" hidden="1" x14ac:dyDescent="0.3">
      <c r="H46" s="58">
        <f t="shared" si="8"/>
        <v>17</v>
      </c>
      <c r="I46" s="58"/>
    </row>
    <row r="47" spans="2:9" hidden="1" x14ac:dyDescent="0.3">
      <c r="H47" s="58">
        <f t="shared" si="8"/>
        <v>18</v>
      </c>
      <c r="I47" s="58"/>
    </row>
    <row r="48" spans="2:9" hidden="1" x14ac:dyDescent="0.3">
      <c r="H48" s="58">
        <f t="shared" si="8"/>
        <v>19</v>
      </c>
      <c r="I48" s="58"/>
    </row>
    <row r="49" spans="8:9" hidden="1" x14ac:dyDescent="0.3">
      <c r="H49" s="58">
        <f t="shared" si="8"/>
        <v>20</v>
      </c>
      <c r="I49" s="58"/>
    </row>
    <row r="50" spans="8:9" hidden="1" x14ac:dyDescent="0.3">
      <c r="H50" s="58">
        <f t="shared" si="8"/>
        <v>21</v>
      </c>
      <c r="I50" s="58"/>
    </row>
    <row r="51" spans="8:9" hidden="1" x14ac:dyDescent="0.3">
      <c r="H51" s="58">
        <f t="shared" si="8"/>
        <v>22</v>
      </c>
      <c r="I51" s="58"/>
    </row>
    <row r="52" spans="8:9" hidden="1" x14ac:dyDescent="0.3">
      <c r="H52" s="58">
        <f t="shared" si="8"/>
        <v>23</v>
      </c>
      <c r="I52" s="58"/>
    </row>
  </sheetData>
  <sheetProtection algorithmName="SHA-512" hashValue="1Ja7KqqIfjjaRlrJjxv2h+6tqn0dtDbfp2E6QGGpGYCJgQFDE+nT/GsvoJHbAqDNLQuIo0hVQHj7rXtRsjBJmg==" saltValue="DxoAIjGnjyoMcbSW29xcmg==" spinCount="100000" sheet="1" selectLockedCells="1"/>
  <mergeCells count="38">
    <mergeCell ref="A23:G23"/>
    <mergeCell ref="A28:I28"/>
    <mergeCell ref="A27:I27"/>
    <mergeCell ref="H26:I26"/>
    <mergeCell ref="A26:G26"/>
    <mergeCell ref="H24:I24"/>
    <mergeCell ref="A24:E24"/>
    <mergeCell ref="H25:I25"/>
    <mergeCell ref="A25:E25"/>
    <mergeCell ref="G17:G18"/>
    <mergeCell ref="F17:F18"/>
    <mergeCell ref="D12:D13"/>
    <mergeCell ref="A16:I16"/>
    <mergeCell ref="H17:I18"/>
    <mergeCell ref="C17:C18"/>
    <mergeCell ref="D17:D18"/>
    <mergeCell ref="E17:E18"/>
    <mergeCell ref="B17:B18"/>
    <mergeCell ref="H19:I19"/>
    <mergeCell ref="H23:I23"/>
    <mergeCell ref="H21:I21"/>
    <mergeCell ref="H20:I20"/>
    <mergeCell ref="H22:I22"/>
    <mergeCell ref="A3:I3"/>
    <mergeCell ref="A4:I4"/>
    <mergeCell ref="A5:I5"/>
    <mergeCell ref="A11:E11"/>
    <mergeCell ref="A12:A13"/>
    <mergeCell ref="B12:C12"/>
    <mergeCell ref="G12:H12"/>
    <mergeCell ref="F12:F13"/>
    <mergeCell ref="A6:I6"/>
    <mergeCell ref="B9:I9"/>
    <mergeCell ref="F11:I11"/>
    <mergeCell ref="E12:E13"/>
    <mergeCell ref="I12:I13"/>
    <mergeCell ref="A7:I7"/>
    <mergeCell ref="B10:I10"/>
  </mergeCells>
  <dataValidations count="4">
    <dataValidation type="list" allowBlank="1" showInputMessage="1" showErrorMessage="1" sqref="B14:B15 G14:G15" xr:uid="{00000000-0002-0000-0000-000000000000}">
      <formula1>$H$29:$H$52</formula1>
    </dataValidation>
    <dataValidation type="list" allowBlank="1" showInputMessage="1" showErrorMessage="1" sqref="C14:C15 H14:H15" xr:uid="{00000000-0002-0000-0000-000001000000}">
      <formula1>$I$29:$I$40</formula1>
    </dataValidation>
    <dataValidation type="list" allowBlank="1" showInputMessage="1" showErrorMessage="1" sqref="A14:A15 B19:B22" xr:uid="{36DF999B-36B6-468D-BB15-88969E11E962}">
      <formula1>$B$29:$B$33</formula1>
    </dataValidation>
    <dataValidation type="list" allowBlank="1" showInputMessage="1" showErrorMessage="1" sqref="F14:F15 C19:C22" xr:uid="{3D8F6BCA-AE84-4A57-8C66-6EBAD81DC350}">
      <formula1>$D$29:$D$33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invoice!$L$1:$L$52</xm:f>
          </x14:formula1>
          <xm:sqref>B9:I9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2"/>
  <sheetViews>
    <sheetView showZeros="0" zoomScale="127" zoomScaleNormal="130" workbookViewId="0">
      <selection activeCell="I27" sqref="I27"/>
    </sheetView>
  </sheetViews>
  <sheetFormatPr defaultColWidth="9.109375" defaultRowHeight="14.4" x14ac:dyDescent="0.3"/>
  <cols>
    <col min="1" max="1" width="9.109375" style="1"/>
    <col min="2" max="2" width="27" style="1" customWidth="1"/>
    <col min="3" max="3" width="10.21875" style="1" bestFit="1" customWidth="1"/>
    <col min="4" max="4" width="9.109375" style="1"/>
    <col min="5" max="5" width="9.109375" style="1" customWidth="1"/>
    <col min="6" max="6" width="9.109375" style="1"/>
    <col min="7" max="8" width="11.33203125" style="1" customWidth="1"/>
    <col min="9" max="11" width="9.109375" style="1"/>
    <col min="12" max="12" width="35.6640625" style="1" hidden="1" customWidth="1"/>
    <col min="13" max="13" width="9.109375" style="1" hidden="1" customWidth="1"/>
    <col min="14" max="14" width="9.109375" style="1" customWidth="1"/>
    <col min="15" max="15" width="10.21875" style="1" bestFit="1" customWidth="1"/>
    <col min="16" max="16384" width="9.109375" style="1"/>
  </cols>
  <sheetData>
    <row r="1" spans="2:15" ht="32.25" customHeight="1" thickBot="1" x14ac:dyDescent="0.35">
      <c r="L1" s="45" t="s">
        <v>85</v>
      </c>
    </row>
    <row r="2" spans="2:15" ht="15" customHeight="1" x14ac:dyDescent="0.3">
      <c r="B2" s="146" t="s">
        <v>17</v>
      </c>
      <c r="C2" s="147"/>
      <c r="D2" s="147"/>
      <c r="E2" s="147"/>
      <c r="F2" s="147"/>
      <c r="G2" s="147"/>
      <c r="H2" s="147"/>
      <c r="I2" s="148"/>
      <c r="J2" s="33"/>
      <c r="L2" t="s">
        <v>42</v>
      </c>
      <c r="M2">
        <v>10</v>
      </c>
    </row>
    <row r="3" spans="2:15" ht="15.75" customHeight="1" x14ac:dyDescent="0.3">
      <c r="B3" s="149"/>
      <c r="C3" s="150"/>
      <c r="D3" s="150"/>
      <c r="E3" s="150"/>
      <c r="F3" s="150"/>
      <c r="G3" s="150"/>
      <c r="H3" s="150"/>
      <c r="I3" s="151"/>
      <c r="J3" s="33"/>
      <c r="L3" t="s">
        <v>43</v>
      </c>
      <c r="M3">
        <v>20</v>
      </c>
    </row>
    <row r="4" spans="2:15" ht="15.6" x14ac:dyDescent="0.3">
      <c r="B4" s="6" t="s">
        <v>18</v>
      </c>
      <c r="C4" s="7"/>
      <c r="D4" s="7"/>
      <c r="E4" s="8" t="s">
        <v>19</v>
      </c>
      <c r="F4" s="7" t="s">
        <v>34</v>
      </c>
      <c r="G4" s="7"/>
      <c r="H4" s="7"/>
      <c r="I4" s="9"/>
      <c r="L4" t="s">
        <v>44</v>
      </c>
      <c r="M4">
        <v>30</v>
      </c>
    </row>
    <row r="5" spans="2:15" ht="15.6" x14ac:dyDescent="0.3">
      <c r="B5" s="6" t="s">
        <v>20</v>
      </c>
      <c r="C5" s="7"/>
      <c r="D5" s="7"/>
      <c r="E5" s="10"/>
      <c r="F5" s="11" t="s">
        <v>21</v>
      </c>
      <c r="G5" s="11"/>
      <c r="H5" s="11"/>
      <c r="I5" s="12"/>
      <c r="L5" t="s">
        <v>45</v>
      </c>
      <c r="M5">
        <v>40</v>
      </c>
    </row>
    <row r="6" spans="2:15" ht="15.6" x14ac:dyDescent="0.3">
      <c r="B6" s="6" t="s">
        <v>22</v>
      </c>
      <c r="C6" s="7"/>
      <c r="D6" s="7"/>
      <c r="E6" s="10"/>
      <c r="F6" s="11" t="s">
        <v>23</v>
      </c>
      <c r="G6" s="11"/>
      <c r="H6" s="11"/>
      <c r="I6" s="12"/>
      <c r="L6" t="s">
        <v>46</v>
      </c>
      <c r="M6">
        <v>50</v>
      </c>
    </row>
    <row r="7" spans="2:15" s="20" customFormat="1" ht="15.6" x14ac:dyDescent="0.3">
      <c r="B7" s="19" t="s">
        <v>24</v>
      </c>
      <c r="C7" s="17"/>
      <c r="D7" s="17"/>
      <c r="E7" s="46" t="s">
        <v>25</v>
      </c>
      <c r="F7" s="17" t="s">
        <v>32</v>
      </c>
      <c r="G7" s="17"/>
      <c r="H7" s="17"/>
      <c r="I7" s="18"/>
      <c r="L7" t="s">
        <v>47</v>
      </c>
      <c r="M7">
        <v>60</v>
      </c>
    </row>
    <row r="8" spans="2:15" ht="15.6" x14ac:dyDescent="0.3">
      <c r="B8" s="6" t="s">
        <v>26</v>
      </c>
      <c r="C8" s="7"/>
      <c r="D8" s="7"/>
      <c r="E8" s="46" t="s">
        <v>27</v>
      </c>
      <c r="F8" s="17" t="s">
        <v>28</v>
      </c>
      <c r="G8" s="17"/>
      <c r="H8" s="17"/>
      <c r="I8" s="18"/>
      <c r="L8" t="s">
        <v>48</v>
      </c>
      <c r="M8">
        <v>70</v>
      </c>
    </row>
    <row r="9" spans="2:15" ht="15.6" x14ac:dyDescent="0.3">
      <c r="B9" s="6" t="s">
        <v>29</v>
      </c>
      <c r="C9" s="7"/>
      <c r="D9" s="7"/>
      <c r="E9" s="46" t="s">
        <v>30</v>
      </c>
      <c r="F9" s="17" t="s">
        <v>31</v>
      </c>
      <c r="G9" s="17"/>
      <c r="H9" s="17"/>
      <c r="I9" s="18"/>
      <c r="L9" t="s">
        <v>49</v>
      </c>
      <c r="M9">
        <v>80</v>
      </c>
    </row>
    <row r="10" spans="2:15" ht="16.2" thickBot="1" x14ac:dyDescent="0.35">
      <c r="B10" s="13" t="s">
        <v>39</v>
      </c>
      <c r="C10" s="14"/>
      <c r="D10" s="14"/>
      <c r="E10" s="14"/>
      <c r="F10" s="14"/>
      <c r="G10" s="14"/>
      <c r="H10" s="14"/>
      <c r="I10" s="15"/>
      <c r="L10" t="s">
        <v>50</v>
      </c>
      <c r="M10">
        <v>90</v>
      </c>
    </row>
    <row r="11" spans="2:15" ht="20.399999999999999" x14ac:dyDescent="0.35">
      <c r="B11" s="156" t="str">
        <f>+forms!A3</f>
        <v>EUROPEAN JUDO CHAMPIONSHIPS JUNIORS</v>
      </c>
      <c r="C11" s="157"/>
      <c r="D11" s="157"/>
      <c r="E11" s="157"/>
      <c r="F11" s="157"/>
      <c r="G11" s="162" t="str">
        <f>+forms!A4</f>
        <v>PRAGUE  2022</v>
      </c>
      <c r="H11" s="162"/>
      <c r="I11" s="163"/>
      <c r="J11" s="34"/>
      <c r="L11" t="s">
        <v>88</v>
      </c>
      <c r="M11">
        <v>100</v>
      </c>
    </row>
    <row r="12" spans="2:15" ht="20.399999999999999" x14ac:dyDescent="0.35">
      <c r="B12" s="158"/>
      <c r="C12" s="159"/>
      <c r="D12" s="159"/>
      <c r="E12" s="159"/>
      <c r="F12" s="159"/>
      <c r="G12" s="164"/>
      <c r="H12" s="164"/>
      <c r="I12" s="165"/>
      <c r="J12" s="34"/>
      <c r="K12" s="3"/>
      <c r="L12" t="s">
        <v>51</v>
      </c>
      <c r="M12">
        <v>110</v>
      </c>
    </row>
    <row r="13" spans="2:15" ht="21" thickBot="1" x14ac:dyDescent="0.4">
      <c r="B13" s="160"/>
      <c r="C13" s="161"/>
      <c r="D13" s="161"/>
      <c r="E13" s="161"/>
      <c r="F13" s="161"/>
      <c r="G13" s="166"/>
      <c r="H13" s="166"/>
      <c r="I13" s="167"/>
      <c r="J13" s="34"/>
      <c r="K13" s="3"/>
      <c r="L13" t="s">
        <v>52</v>
      </c>
      <c r="M13">
        <v>120</v>
      </c>
    </row>
    <row r="14" spans="2:15" ht="21" x14ac:dyDescent="0.4">
      <c r="B14" s="152" t="s">
        <v>13</v>
      </c>
      <c r="C14" s="153"/>
      <c r="D14" s="154">
        <f>22495000+VLOOKUP(forms!B9,L1:M52,2,0)</f>
        <v>22495000</v>
      </c>
      <c r="E14" s="154"/>
      <c r="F14" s="37" t="s">
        <v>14</v>
      </c>
      <c r="G14" s="155">
        <f ca="1">TODAY()</f>
        <v>44775</v>
      </c>
      <c r="H14" s="155"/>
      <c r="I14" s="38"/>
      <c r="J14" s="3"/>
      <c r="L14" t="s">
        <v>53</v>
      </c>
      <c r="M14">
        <v>130</v>
      </c>
      <c r="O14" s="16"/>
    </row>
    <row r="15" spans="2:15" ht="47.25" customHeight="1" thickBot="1" x14ac:dyDescent="0.4">
      <c r="B15" s="36"/>
      <c r="C15" s="47" t="s">
        <v>15</v>
      </c>
      <c r="D15" s="139" t="str">
        <f>+forms!B9</f>
        <v>Choose your country</v>
      </c>
      <c r="E15" s="139"/>
      <c r="F15" s="139"/>
      <c r="G15" s="139"/>
      <c r="H15" s="139">
        <f>+forms!B10</f>
        <v>0</v>
      </c>
      <c r="I15" s="140"/>
      <c r="J15" s="3"/>
      <c r="L15" t="s">
        <v>54</v>
      </c>
      <c r="M15">
        <v>140</v>
      </c>
    </row>
    <row r="16" spans="2:15" x14ac:dyDescent="0.3">
      <c r="B16" s="168" t="str">
        <f>+forms!A16</f>
        <v>ACCOMMODATION TOURNAMENT</v>
      </c>
      <c r="C16" s="169"/>
      <c r="D16" s="169"/>
      <c r="E16" s="169"/>
      <c r="F16" s="169"/>
      <c r="G16" s="169"/>
      <c r="H16" s="169"/>
      <c r="I16" s="170"/>
      <c r="L16" t="s">
        <v>55</v>
      </c>
      <c r="M16">
        <v>150</v>
      </c>
    </row>
    <row r="17" spans="2:13" x14ac:dyDescent="0.3">
      <c r="B17" s="35" t="str">
        <f>+forms!A17</f>
        <v>HOTEL</v>
      </c>
      <c r="C17" s="172" t="s">
        <v>0</v>
      </c>
      <c r="D17" s="141" t="s">
        <v>1</v>
      </c>
      <c r="E17" s="141" t="s">
        <v>4</v>
      </c>
      <c r="F17" s="141" t="s">
        <v>5</v>
      </c>
      <c r="G17" s="141" t="s">
        <v>2</v>
      </c>
      <c r="H17" s="141" t="s">
        <v>7</v>
      </c>
      <c r="I17" s="171" t="s">
        <v>3</v>
      </c>
      <c r="L17" t="s">
        <v>89</v>
      </c>
      <c r="M17">
        <v>160</v>
      </c>
    </row>
    <row r="18" spans="2:13" x14ac:dyDescent="0.3">
      <c r="B18" s="35" t="str">
        <f>+forms!A18</f>
        <v>CAROL</v>
      </c>
      <c r="C18" s="173"/>
      <c r="D18" s="141"/>
      <c r="E18" s="141"/>
      <c r="F18" s="141"/>
      <c r="G18" s="141"/>
      <c r="H18" s="141"/>
      <c r="I18" s="171"/>
      <c r="L18" t="s">
        <v>56</v>
      </c>
      <c r="M18">
        <v>170</v>
      </c>
    </row>
    <row r="19" spans="2:13" x14ac:dyDescent="0.3">
      <c r="B19" s="60">
        <f>IF(forms!H19=0,0,+forms!A19)</f>
        <v>0</v>
      </c>
      <c r="C19" s="61">
        <f>+forms!B19</f>
        <v>0</v>
      </c>
      <c r="D19" s="61">
        <f>+forms!C19</f>
        <v>0</v>
      </c>
      <c r="E19" s="59">
        <f>+forms!D19</f>
        <v>0</v>
      </c>
      <c r="F19" s="59">
        <f>+forms!E19</f>
        <v>0</v>
      </c>
      <c r="G19" s="62">
        <f>+forms!F19</f>
        <v>0</v>
      </c>
      <c r="H19" s="63">
        <f>+forms!G19</f>
        <v>170</v>
      </c>
      <c r="I19" s="64">
        <f>+forms!H19</f>
        <v>0</v>
      </c>
      <c r="L19" t="s">
        <v>57</v>
      </c>
      <c r="M19">
        <v>180</v>
      </c>
    </row>
    <row r="20" spans="2:13" ht="15.75" customHeight="1" x14ac:dyDescent="0.3">
      <c r="B20" s="60">
        <f>IF(forms!H20=0,0,+forms!A20)</f>
        <v>0</v>
      </c>
      <c r="C20" s="61">
        <f>+forms!B20</f>
        <v>0</v>
      </c>
      <c r="D20" s="61">
        <f>+forms!C20</f>
        <v>0</v>
      </c>
      <c r="E20" s="69">
        <f>+forms!D20</f>
        <v>0</v>
      </c>
      <c r="F20" s="69">
        <f>+forms!E20</f>
        <v>0</v>
      </c>
      <c r="G20" s="62">
        <f>+forms!F20</f>
        <v>0</v>
      </c>
      <c r="H20" s="63">
        <f>+forms!G20</f>
        <v>170</v>
      </c>
      <c r="I20" s="64">
        <f>+forms!H20</f>
        <v>0</v>
      </c>
      <c r="L20" t="s">
        <v>58</v>
      </c>
      <c r="M20">
        <v>190</v>
      </c>
    </row>
    <row r="21" spans="2:13" x14ac:dyDescent="0.3">
      <c r="B21" s="60">
        <f>IF(forms!H21=0,0,+forms!A21)</f>
        <v>0</v>
      </c>
      <c r="C21" s="61">
        <f>+forms!B21</f>
        <v>0</v>
      </c>
      <c r="D21" s="61">
        <f>+forms!C21</f>
        <v>0</v>
      </c>
      <c r="E21" s="69">
        <f>+forms!D21</f>
        <v>0</v>
      </c>
      <c r="F21" s="69">
        <f>+forms!E21</f>
        <v>0</v>
      </c>
      <c r="G21" s="62">
        <f>+forms!F21</f>
        <v>0</v>
      </c>
      <c r="H21" s="63">
        <f>+forms!G21</f>
        <v>140</v>
      </c>
      <c r="I21" s="64">
        <f>+forms!H21</f>
        <v>0</v>
      </c>
      <c r="L21" t="s">
        <v>59</v>
      </c>
      <c r="M21">
        <v>200</v>
      </c>
    </row>
    <row r="22" spans="2:13" x14ac:dyDescent="0.3">
      <c r="B22" s="60">
        <f>IF(forms!H22=0,0,+forms!A22)</f>
        <v>0</v>
      </c>
      <c r="C22" s="61">
        <f>+forms!B22</f>
        <v>0</v>
      </c>
      <c r="D22" s="61">
        <f>+forms!C22</f>
        <v>0</v>
      </c>
      <c r="E22" s="69">
        <f>+forms!D22</f>
        <v>0</v>
      </c>
      <c r="F22" s="69">
        <f>+forms!E22</f>
        <v>0</v>
      </c>
      <c r="G22" s="62">
        <f>+forms!F22</f>
        <v>0</v>
      </c>
      <c r="H22" s="63">
        <f>+forms!G22</f>
        <v>140</v>
      </c>
      <c r="I22" s="64">
        <f>+forms!H22</f>
        <v>0</v>
      </c>
      <c r="L22" t="s">
        <v>60</v>
      </c>
      <c r="M22">
        <v>210</v>
      </c>
    </row>
    <row r="23" spans="2:13" ht="15" thickBot="1" x14ac:dyDescent="0.35">
      <c r="B23" s="143" t="str">
        <f>+forms!A23</f>
        <v>ACCOMMODATION TOURNAMENT TOTAL</v>
      </c>
      <c r="C23" s="144"/>
      <c r="D23" s="144"/>
      <c r="E23" s="144"/>
      <c r="F23" s="144"/>
      <c r="G23" s="144"/>
      <c r="H23" s="145"/>
      <c r="I23" s="65">
        <f>+forms!H23</f>
        <v>0</v>
      </c>
      <c r="K23" s="49"/>
      <c r="L23" t="s">
        <v>61</v>
      </c>
      <c r="M23" s="1">
        <v>220</v>
      </c>
    </row>
    <row r="24" spans="2:13" ht="15" thickBot="1" x14ac:dyDescent="0.35">
      <c r="B24" s="135" t="str">
        <f>+forms!A24</f>
        <v>No. of Rapid ATG tests</v>
      </c>
      <c r="C24" s="136"/>
      <c r="D24" s="136"/>
      <c r="E24" s="136"/>
      <c r="F24" s="136"/>
      <c r="G24" s="136"/>
      <c r="H24" s="78">
        <f>+forms!F24</f>
        <v>0</v>
      </c>
      <c r="I24" s="66">
        <f>+forms!H24</f>
        <v>0</v>
      </c>
      <c r="L24" t="s">
        <v>62</v>
      </c>
      <c r="M24" s="1">
        <v>230</v>
      </c>
    </row>
    <row r="25" spans="2:13" ht="15" thickBot="1" x14ac:dyDescent="0.35">
      <c r="B25" s="137" t="str">
        <f>+forms!A25</f>
        <v>No. of PCR tests</v>
      </c>
      <c r="C25" s="138"/>
      <c r="D25" s="138"/>
      <c r="E25" s="138"/>
      <c r="F25" s="138"/>
      <c r="G25" s="138"/>
      <c r="H25" s="78">
        <f>+forms!F25</f>
        <v>0</v>
      </c>
      <c r="I25" s="66">
        <f>+forms!H25</f>
        <v>0</v>
      </c>
      <c r="J25" s="32"/>
      <c r="L25" t="s">
        <v>63</v>
      </c>
      <c r="M25" s="1">
        <v>240</v>
      </c>
    </row>
    <row r="26" spans="2:13" ht="15" customHeight="1" thickBot="1" x14ac:dyDescent="0.35">
      <c r="B26" s="137" t="str">
        <f>+forms!A26</f>
        <v>TOTAL</v>
      </c>
      <c r="C26" s="138"/>
      <c r="D26" s="138"/>
      <c r="E26" s="138"/>
      <c r="F26" s="138"/>
      <c r="G26" s="138"/>
      <c r="H26" s="142"/>
      <c r="I26" s="66">
        <f>+forms!H26</f>
        <v>0</v>
      </c>
      <c r="J26" s="32"/>
      <c r="L26" t="s">
        <v>64</v>
      </c>
      <c r="M26" s="1">
        <v>250</v>
      </c>
    </row>
    <row r="27" spans="2:13" ht="15" thickBot="1" x14ac:dyDescent="0.35">
      <c r="B27" s="125" t="s">
        <v>82</v>
      </c>
      <c r="C27" s="126"/>
      <c r="D27" s="126"/>
      <c r="E27" s="126"/>
      <c r="F27" s="126"/>
      <c r="G27" s="126"/>
      <c r="H27" s="127"/>
      <c r="I27" s="68"/>
      <c r="J27" s="32"/>
      <c r="L27" t="s">
        <v>94</v>
      </c>
      <c r="M27" s="1">
        <v>260</v>
      </c>
    </row>
    <row r="28" spans="2:13" ht="15" thickBot="1" x14ac:dyDescent="0.35">
      <c r="B28" s="132" t="s">
        <v>83</v>
      </c>
      <c r="C28" s="133"/>
      <c r="D28" s="133"/>
      <c r="E28" s="133"/>
      <c r="F28" s="133"/>
      <c r="G28" s="133"/>
      <c r="H28" s="134"/>
      <c r="I28" s="67">
        <f>IF(I27&gt;I26,I27-I26,0)</f>
        <v>0</v>
      </c>
      <c r="J28" s="32"/>
      <c r="L28" t="s">
        <v>95</v>
      </c>
      <c r="M28" s="1">
        <v>270</v>
      </c>
    </row>
    <row r="29" spans="2:13" ht="15" thickBot="1" x14ac:dyDescent="0.35">
      <c r="B29" s="125" t="s">
        <v>84</v>
      </c>
      <c r="C29" s="126"/>
      <c r="D29" s="126"/>
      <c r="E29" s="126"/>
      <c r="F29" s="126"/>
      <c r="G29" s="126"/>
      <c r="H29" s="127"/>
      <c r="I29" s="67">
        <f ca="1">IF(G14&lt;44736,0,IF(I26&gt;I27,I26-I27,0))</f>
        <v>0</v>
      </c>
      <c r="J29" s="32"/>
      <c r="L29" t="s">
        <v>96</v>
      </c>
      <c r="M29" s="1">
        <v>280</v>
      </c>
    </row>
    <row r="30" spans="2:13" x14ac:dyDescent="0.3">
      <c r="B30" s="75"/>
      <c r="C30" s="75"/>
      <c r="D30" s="75"/>
      <c r="E30" s="75"/>
      <c r="F30" s="75"/>
      <c r="G30" s="75"/>
      <c r="H30" s="75"/>
      <c r="I30" s="76"/>
      <c r="J30" s="32"/>
      <c r="L30" t="s">
        <v>65</v>
      </c>
      <c r="M30" s="1">
        <v>290</v>
      </c>
    </row>
    <row r="31" spans="2:13" ht="15" thickBot="1" x14ac:dyDescent="0.35">
      <c r="L31" t="s">
        <v>97</v>
      </c>
      <c r="M31" s="1">
        <v>300</v>
      </c>
    </row>
    <row r="32" spans="2:13" ht="26.4" thickBot="1" x14ac:dyDescent="0.55000000000000004">
      <c r="B32" s="128" t="s">
        <v>6</v>
      </c>
      <c r="C32" s="129"/>
      <c r="D32" s="130">
        <f>+I26</f>
        <v>0</v>
      </c>
      <c r="E32" s="131"/>
      <c r="G32" s="3"/>
      <c r="H32" s="3"/>
      <c r="I32" s="3"/>
      <c r="J32" s="3"/>
      <c r="L32" t="s">
        <v>66</v>
      </c>
      <c r="M32" s="1">
        <v>310</v>
      </c>
    </row>
    <row r="33" spans="7:13" x14ac:dyDescent="0.3">
      <c r="G33" s="3"/>
      <c r="H33" s="3"/>
      <c r="I33" s="3"/>
      <c r="J33" s="3"/>
      <c r="L33" t="s">
        <v>90</v>
      </c>
      <c r="M33" s="1">
        <v>320</v>
      </c>
    </row>
    <row r="34" spans="7:13" x14ac:dyDescent="0.3">
      <c r="G34" s="3"/>
      <c r="H34" s="3"/>
      <c r="L34" t="s">
        <v>91</v>
      </c>
      <c r="M34" s="1">
        <v>330</v>
      </c>
    </row>
    <row r="35" spans="7:13" x14ac:dyDescent="0.3">
      <c r="L35" t="s">
        <v>92</v>
      </c>
      <c r="M35" s="1">
        <v>340</v>
      </c>
    </row>
    <row r="36" spans="7:13" x14ac:dyDescent="0.3">
      <c r="G36" s="4"/>
      <c r="H36" s="4"/>
      <c r="L36" t="s">
        <v>67</v>
      </c>
      <c r="M36" s="1">
        <v>350</v>
      </c>
    </row>
    <row r="37" spans="7:13" ht="15.6" x14ac:dyDescent="0.3">
      <c r="G37" s="5" t="s">
        <v>16</v>
      </c>
      <c r="L37" t="s">
        <v>68</v>
      </c>
      <c r="M37" s="1">
        <v>360</v>
      </c>
    </row>
    <row r="38" spans="7:13" x14ac:dyDescent="0.3">
      <c r="L38" t="s">
        <v>86</v>
      </c>
      <c r="M38" s="1">
        <v>370</v>
      </c>
    </row>
    <row r="39" spans="7:13" x14ac:dyDescent="0.3">
      <c r="L39" t="s">
        <v>69</v>
      </c>
      <c r="M39">
        <v>380</v>
      </c>
    </row>
    <row r="40" spans="7:13" x14ac:dyDescent="0.3">
      <c r="L40" t="s">
        <v>70</v>
      </c>
      <c r="M40">
        <v>390</v>
      </c>
    </row>
    <row r="41" spans="7:13" x14ac:dyDescent="0.3">
      <c r="L41" t="s">
        <v>93</v>
      </c>
      <c r="M41">
        <v>400</v>
      </c>
    </row>
    <row r="42" spans="7:13" x14ac:dyDescent="0.3">
      <c r="L42" t="s">
        <v>71</v>
      </c>
      <c r="M42">
        <v>410</v>
      </c>
    </row>
    <row r="43" spans="7:13" x14ac:dyDescent="0.3">
      <c r="L43" t="s">
        <v>72</v>
      </c>
      <c r="M43">
        <v>420</v>
      </c>
    </row>
    <row r="44" spans="7:13" x14ac:dyDescent="0.3">
      <c r="L44" t="s">
        <v>73</v>
      </c>
      <c r="M44">
        <v>430</v>
      </c>
    </row>
    <row r="45" spans="7:13" x14ac:dyDescent="0.3">
      <c r="L45" t="s">
        <v>74</v>
      </c>
      <c r="M45"/>
    </row>
    <row r="46" spans="7:13" x14ac:dyDescent="0.3">
      <c r="L46" t="s">
        <v>75</v>
      </c>
      <c r="M46">
        <v>450</v>
      </c>
    </row>
    <row r="47" spans="7:13" x14ac:dyDescent="0.3">
      <c r="L47" t="s">
        <v>76</v>
      </c>
      <c r="M47">
        <v>460</v>
      </c>
    </row>
    <row r="48" spans="7:13" x14ac:dyDescent="0.3">
      <c r="L48" t="s">
        <v>77</v>
      </c>
      <c r="M48">
        <v>470</v>
      </c>
    </row>
    <row r="49" spans="12:13" x14ac:dyDescent="0.3">
      <c r="L49" t="s">
        <v>78</v>
      </c>
      <c r="M49" s="1">
        <v>480</v>
      </c>
    </row>
    <row r="50" spans="12:13" x14ac:dyDescent="0.3">
      <c r="L50" t="s">
        <v>79</v>
      </c>
      <c r="M50" s="1">
        <v>490</v>
      </c>
    </row>
    <row r="51" spans="12:13" x14ac:dyDescent="0.3">
      <c r="L51" t="s">
        <v>80</v>
      </c>
      <c r="M51" s="1">
        <v>500</v>
      </c>
    </row>
    <row r="52" spans="12:13" x14ac:dyDescent="0.3">
      <c r="L52" t="s">
        <v>81</v>
      </c>
      <c r="M52" s="1">
        <v>510</v>
      </c>
    </row>
  </sheetData>
  <sheetProtection algorithmName="SHA-512" hashValue="Sn+4l2xy2bWffG2JAeMTC44kgiXE8dv+m93LAw/g1emJZpQLW5R2i3J46Z+ArRAWZHYvnvn5dyuB/ywCvT1TAA==" saltValue="dn1+NVRveOMh/zR5bq0eJQ==" spinCount="100000" sheet="1" selectLockedCells="1"/>
  <mergeCells count="25">
    <mergeCell ref="B26:H26"/>
    <mergeCell ref="B23:H23"/>
    <mergeCell ref="B2:I3"/>
    <mergeCell ref="B14:C14"/>
    <mergeCell ref="D14:E14"/>
    <mergeCell ref="G14:H14"/>
    <mergeCell ref="B11:F13"/>
    <mergeCell ref="G11:I13"/>
    <mergeCell ref="B16:I16"/>
    <mergeCell ref="I17:I18"/>
    <mergeCell ref="C17:C18"/>
    <mergeCell ref="D17:D18"/>
    <mergeCell ref="E17:E18"/>
    <mergeCell ref="F17:F18"/>
    <mergeCell ref="G17:G18"/>
    <mergeCell ref="B24:G24"/>
    <mergeCell ref="B25:G25"/>
    <mergeCell ref="D15:G15"/>
    <mergeCell ref="H15:I15"/>
    <mergeCell ref="H17:H18"/>
    <mergeCell ref="B29:H29"/>
    <mergeCell ref="B32:C32"/>
    <mergeCell ref="D32:E32"/>
    <mergeCell ref="B27:H27"/>
    <mergeCell ref="B28:H28"/>
  </mergeCells>
  <dataValidations count="2">
    <dataValidation imeMode="off" allowBlank="1" showInputMessage="1" showErrorMessage="1" sqref="E4:F9 B2 G33:H34 D14:D15 B14:B16 C15 B4:B10 B32:B33 D32 B31:E31 F32:I32 I33 J14:J15 I14" xr:uid="{00000000-0002-0000-0100-000000000000}"/>
    <dataValidation type="list" allowBlank="1" showInputMessage="1" showErrorMessage="1" sqref="C19:I22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Majitel</cp:lastModifiedBy>
  <cp:lastPrinted>2021-03-05T04:21:03Z</cp:lastPrinted>
  <dcterms:created xsi:type="dcterms:W3CDTF">2012-01-10T18:33:01Z</dcterms:created>
  <dcterms:modified xsi:type="dcterms:W3CDTF">2022-08-02T08:41:13Z</dcterms:modified>
</cp:coreProperties>
</file>