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Cadets\POR Coimbra\"/>
    </mc:Choice>
  </mc:AlternateContent>
  <xr:revisionPtr revIDLastSave="0" documentId="8_{BFDDE3C2-6C6A-431B-B46F-B43DB05C028A}" xr6:coauthVersionLast="28" xr6:coauthVersionMax="28" xr10:uidLastSave="{00000000-0000-0000-0000-000000000000}"/>
  <bookViews>
    <workbookView xWindow="0" yWindow="0" windowWidth="28800" windowHeight="11010" xr2:uid="{00000000-000D-0000-FFFF-FFFF00000000}"/>
  </bookViews>
  <sheets>
    <sheet name="Hotel_Form" sheetId="1" r:id="rId1"/>
    <sheet name="Invoice" sheetId="2" r:id="rId2"/>
  </sheets>
  <externalReferences>
    <externalReference r:id="rId3"/>
  </externalReferences>
  <definedNames>
    <definedName name="_xlnm.Print_Area" localSheetId="0">Hotel_Form!$A$1:$AD$53</definedName>
    <definedName name="_xlnm.Print_Area" localSheetId="1">Invoice!$A$1:$L$68</definedName>
    <definedName name="Duplo_BB">[1]Hotel_Form!$O$13</definedName>
    <definedName name="Duplo_BB2">[1]Hotel_Form!$S$13</definedName>
    <definedName name="Duplo_HB">[1]Hotel_Form!$Q$13</definedName>
    <definedName name="Duplo_HB2">[1]Hotel_Form!$U$13</definedName>
    <definedName name="EJU">Hotel_Form!$Z$8</definedName>
    <definedName name="Lunch_Pack">Hotel_Form!$Z$13</definedName>
    <definedName name="Non_hotel">Hotel_Form!$W$8</definedName>
    <definedName name="Single_BB">Hotel_Form!$R$8</definedName>
    <definedName name="Single_BB_A">Hotel_Form!$R$8</definedName>
    <definedName name="Single_BB2">Hotel_Form!$R$13</definedName>
    <definedName name="Single_Competition">Hotel_Form!#REF!</definedName>
    <definedName name="Single_HB">Hotel_Form!$T$8</definedName>
    <definedName name="Single_HB2">Hotel_Form!$T$13</definedName>
    <definedName name="Single_TC">Hotel_Form!$W$13</definedName>
    <definedName name="Single_TrainingCamp">Hotel_Form!#REF!</definedName>
    <definedName name="Transfer">Hotel_Form!$AB$13</definedName>
    <definedName name="Twin_HB2">Hotel_Form!$U$13</definedName>
    <definedName name="Twin_Triple_Competition">Hotel_Form!#REF!</definedName>
    <definedName name="Twin_Triple_TrainingCamp">Hotel_Form!#REF!</definedName>
    <definedName name="TWN_BB">Hotel_Form!$S$8</definedName>
    <definedName name="TWN_BB2">Hotel_Form!$S$13</definedName>
    <definedName name="TWN_HB">Hotel_Form!$U$8</definedName>
    <definedName name="TWN_HB2">Hotel_Form!$U$13</definedName>
    <definedName name="TWN_TC">Hotel_Form!$X$13</definedName>
  </definedNames>
  <calcPr calcId="171027"/>
</workbook>
</file>

<file path=xl/calcChain.xml><?xml version="1.0" encoding="utf-8"?>
<calcChain xmlns="http://schemas.openxmlformats.org/spreadsheetml/2006/main">
  <c r="F42" i="2" l="1"/>
  <c r="E46" i="1"/>
  <c r="F40" i="2"/>
  <c r="F50" i="2" l="1"/>
  <c r="F48" i="2"/>
  <c r="F46" i="2"/>
  <c r="F44" i="2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19" i="1"/>
  <c r="L50" i="2" l="1"/>
  <c r="J50" i="2"/>
  <c r="J48" i="2"/>
  <c r="L48" i="2" s="1"/>
  <c r="J46" i="2"/>
  <c r="L46" i="2" s="1"/>
  <c r="J44" i="2"/>
  <c r="L44" i="2" s="1"/>
  <c r="J42" i="2"/>
  <c r="L42" i="2" s="1"/>
  <c r="J40" i="2"/>
  <c r="L40" i="2" s="1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8" i="2"/>
  <c r="E18" i="2"/>
  <c r="F18" i="2"/>
  <c r="G18" i="2"/>
  <c r="H18" i="2"/>
  <c r="I18" i="2"/>
  <c r="J18" i="2"/>
  <c r="K18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D23" i="2"/>
  <c r="E23" i="2"/>
  <c r="F23" i="2"/>
  <c r="G23" i="2"/>
  <c r="H23" i="2"/>
  <c r="I23" i="2"/>
  <c r="J23" i="2"/>
  <c r="K23" i="2"/>
  <c r="D24" i="2"/>
  <c r="E24" i="2"/>
  <c r="F24" i="2"/>
  <c r="G24" i="2"/>
  <c r="H24" i="2"/>
  <c r="I24" i="2"/>
  <c r="J24" i="2"/>
  <c r="K24" i="2"/>
  <c r="D25" i="2"/>
  <c r="E25" i="2"/>
  <c r="F25" i="2"/>
  <c r="G25" i="2"/>
  <c r="H25" i="2"/>
  <c r="I25" i="2"/>
  <c r="J25" i="2"/>
  <c r="K25" i="2"/>
  <c r="D26" i="2"/>
  <c r="E26" i="2"/>
  <c r="F26" i="2"/>
  <c r="G26" i="2"/>
  <c r="H26" i="2"/>
  <c r="I26" i="2"/>
  <c r="J26" i="2"/>
  <c r="K26" i="2"/>
  <c r="D27" i="2"/>
  <c r="E27" i="2"/>
  <c r="F27" i="2"/>
  <c r="G27" i="2"/>
  <c r="H27" i="2"/>
  <c r="I27" i="2"/>
  <c r="J27" i="2"/>
  <c r="K27" i="2"/>
  <c r="D28" i="2"/>
  <c r="E28" i="2"/>
  <c r="F28" i="2"/>
  <c r="G28" i="2"/>
  <c r="H28" i="2"/>
  <c r="I28" i="2"/>
  <c r="J28" i="2"/>
  <c r="K28" i="2"/>
  <c r="D29" i="2"/>
  <c r="E29" i="2"/>
  <c r="F29" i="2"/>
  <c r="G29" i="2"/>
  <c r="H29" i="2"/>
  <c r="I29" i="2"/>
  <c r="J29" i="2"/>
  <c r="K29" i="2"/>
  <c r="D30" i="2"/>
  <c r="E30" i="2"/>
  <c r="F30" i="2"/>
  <c r="G30" i="2"/>
  <c r="H30" i="2"/>
  <c r="I30" i="2"/>
  <c r="J30" i="2"/>
  <c r="K30" i="2"/>
  <c r="D31" i="2"/>
  <c r="E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D37" i="2"/>
  <c r="E37" i="2"/>
  <c r="F37" i="2"/>
  <c r="G37" i="2"/>
  <c r="H37" i="2"/>
  <c r="I37" i="2"/>
  <c r="J37" i="2"/>
  <c r="K37" i="2"/>
  <c r="D38" i="2"/>
  <c r="E38" i="2"/>
  <c r="F38" i="2"/>
  <c r="G38" i="2"/>
  <c r="H38" i="2"/>
  <c r="I38" i="2"/>
  <c r="J38" i="2"/>
  <c r="K38" i="2"/>
  <c r="E14" i="2"/>
  <c r="F14" i="2"/>
  <c r="G14" i="2"/>
  <c r="H14" i="2"/>
  <c r="I14" i="2"/>
  <c r="J14" i="2"/>
  <c r="K14" i="2"/>
  <c r="D14" i="2"/>
  <c r="A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K8" i="2"/>
  <c r="C14" i="2" l="1"/>
  <c r="B15" i="2"/>
  <c r="L15" i="2" s="1"/>
  <c r="B16" i="2"/>
  <c r="L16" i="2" s="1"/>
  <c r="B17" i="2"/>
  <c r="L17" i="2" s="1"/>
  <c r="B18" i="2"/>
  <c r="L18" i="2" s="1"/>
  <c r="B19" i="2"/>
  <c r="L19" i="2" s="1"/>
  <c r="B20" i="2"/>
  <c r="L20" i="2" s="1"/>
  <c r="B21" i="2"/>
  <c r="L21" i="2" s="1"/>
  <c r="B22" i="2"/>
  <c r="L22" i="2" s="1"/>
  <c r="B23" i="2"/>
  <c r="L23" i="2" s="1"/>
  <c r="B24" i="2"/>
  <c r="L24" i="2" s="1"/>
  <c r="B25" i="2"/>
  <c r="L25" i="2" s="1"/>
  <c r="B26" i="2"/>
  <c r="L26" i="2" s="1"/>
  <c r="B27" i="2"/>
  <c r="L27" i="2" s="1"/>
  <c r="B28" i="2"/>
  <c r="L28" i="2" s="1"/>
  <c r="B29" i="2"/>
  <c r="L29" i="2" s="1"/>
  <c r="B30" i="2"/>
  <c r="L30" i="2" s="1"/>
  <c r="B31" i="2"/>
  <c r="L31" i="2" s="1"/>
  <c r="B32" i="2"/>
  <c r="L32" i="2" s="1"/>
  <c r="B33" i="2"/>
  <c r="L33" i="2" s="1"/>
  <c r="B34" i="2"/>
  <c r="L34" i="2" s="1"/>
  <c r="B35" i="2"/>
  <c r="L35" i="2" s="1"/>
  <c r="B36" i="2"/>
  <c r="L36" i="2" s="1"/>
  <c r="B37" i="2"/>
  <c r="L37" i="2" s="1"/>
  <c r="B38" i="2"/>
  <c r="L38" i="2" s="1"/>
  <c r="B14" i="2"/>
  <c r="N29" i="2"/>
  <c r="K10" i="2"/>
  <c r="L14" i="2" l="1"/>
  <c r="L52" i="2" s="1"/>
  <c r="L53" i="2" s="1"/>
  <c r="AD46" i="1" l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AD47" i="1" l="1"/>
</calcChain>
</file>

<file path=xl/sharedStrings.xml><?xml version="1.0" encoding="utf-8"?>
<sst xmlns="http://schemas.openxmlformats.org/spreadsheetml/2006/main" count="172" uniqueCount="118">
  <si>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</si>
  <si>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</si>
  <si>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</si>
  <si>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</si>
  <si>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</si>
  <si>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</si>
  <si>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</si>
  <si>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e.g.1</t>
  </si>
  <si>
    <t>e.g.2</t>
  </si>
  <si>
    <t>Hotel Reservation Form</t>
  </si>
  <si>
    <t>Weight Category
or
Function</t>
  </si>
  <si>
    <t>SURNAME(S)</t>
  </si>
  <si>
    <t>Prices (per person/ per night):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</si>
  <si>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</si>
  <si>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</si>
  <si>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</si>
  <si>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</si>
  <si>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</si>
  <si>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</si>
  <si>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</si>
  <si>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</si>
  <si>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</si>
  <si>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</si>
  <si>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</si>
  <si>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</si>
  <si>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</si>
  <si>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</si>
  <si>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</si>
  <si>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</si>
  <si>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</si>
  <si>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Lunch-pack</t>
  </si>
  <si>
    <t>Lunch-pack on Sportshall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</si>
  <si>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</si>
  <si>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</si>
  <si>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</si>
  <si>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</si>
  <si>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</si>
  <si>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</si>
  <si>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</si>
  <si>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</si>
  <si>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</si>
  <si>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</si>
  <si>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</si>
  <si>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Payment Conditions</t>
  </si>
  <si>
    <t>Bank Details</t>
  </si>
  <si>
    <t>Cancellation Policy</t>
  </si>
  <si>
    <r>
      <t xml:space="preserve">E-mail: </t>
    </r>
    <r>
      <rPr>
        <u/>
        <sz val="14"/>
        <color indexed="30"/>
        <rFont val="Arial"/>
        <family val="2"/>
      </rPr>
      <t>portugalevents@fpj.pt</t>
    </r>
  </si>
  <si>
    <t>Lisboa</t>
  </si>
  <si>
    <t>Porto</t>
  </si>
  <si>
    <t>Total</t>
  </si>
  <si>
    <r>
      <t xml:space="preserve">HOTEL RESERVATION
</t>
    </r>
    <r>
      <rPr>
        <b/>
        <sz val="12"/>
        <color rgb="FFFF0000"/>
        <rFont val="Arial"/>
        <family val="2"/>
      </rPr>
      <t>Please choose first the type of Lodging</t>
    </r>
  </si>
  <si>
    <t>Marco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</si>
  <si>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</si>
  <si>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</si>
  <si>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</si>
  <si>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</si>
  <si>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</si>
  <si>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</si>
  <si>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</si>
  <si>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</si>
  <si>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</si>
  <si>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EJU Fee</t>
  </si>
  <si>
    <t>Athlete(s)</t>
  </si>
  <si>
    <t>Non-Official Hotel</t>
  </si>
  <si>
    <t>Person(s)</t>
  </si>
  <si>
    <t>Lunch-pack Saturday</t>
  </si>
  <si>
    <t>Lunch-pack Sunday</t>
  </si>
  <si>
    <t>All bank fees and money transfer costs must be paid by the participating federation.</t>
  </si>
  <si>
    <t>no charge</t>
  </si>
  <si>
    <t>No exceptions will be made</t>
  </si>
  <si>
    <t>50% refund</t>
  </si>
  <si>
    <t>no refund</t>
  </si>
  <si>
    <t xml:space="preserve">
</t>
  </si>
  <si>
    <t>Account Nr: 00600152336</t>
  </si>
  <si>
    <t xml:space="preserve">IBAN: PT50 0046 0053 00600152336 33 </t>
  </si>
  <si>
    <t>SWIFT code: CRBNPTPL</t>
  </si>
  <si>
    <t>Per Athlete</t>
  </si>
  <si>
    <t>Hotel Category</t>
  </si>
  <si>
    <t>Hotel Cat.</t>
  </si>
  <si>
    <t>Competition Days</t>
  </si>
  <si>
    <t>Training Camp Night(s)</t>
  </si>
  <si>
    <t>Transfer Airport to Coimbra</t>
  </si>
  <si>
    <t>Non Official Hotel</t>
  </si>
  <si>
    <r>
      <t xml:space="preserve">Given name(s)
</t>
    </r>
    <r>
      <rPr>
        <b/>
        <sz val="12"/>
        <color rgb="FFFF0000"/>
        <rFont val="Arial"/>
        <family val="2"/>
      </rPr>
      <t>Please Fill this Cells</t>
    </r>
  </si>
  <si>
    <t>Morais</t>
  </si>
  <si>
    <t>Coach</t>
  </si>
  <si>
    <t>Transfer Coimbra to Airport</t>
  </si>
  <si>
    <t>YES</t>
  </si>
  <si>
    <t>Yes</t>
  </si>
  <si>
    <t>A</t>
  </si>
  <si>
    <t>HB</t>
  </si>
  <si>
    <t>Twin/Triple</t>
  </si>
  <si>
    <t>Single</t>
  </si>
  <si>
    <t>Payments during the accreditation in cash only</t>
  </si>
  <si>
    <t>André</t>
  </si>
  <si>
    <t>Diogo</t>
  </si>
  <si>
    <t>-55 Kg</t>
  </si>
  <si>
    <r>
      <t xml:space="preserve">Cat. A
</t>
    </r>
    <r>
      <rPr>
        <b/>
        <sz val="11"/>
        <color rgb="FFC00000"/>
        <rFont val="Arial"/>
        <family val="2"/>
      </rPr>
      <t>Hotel D.Luis and Hotel Tryp Melia</t>
    </r>
  </si>
  <si>
    <r>
      <t>Cat. B</t>
    </r>
    <r>
      <rPr>
        <b/>
        <sz val="11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sz val="11"/>
        <color rgb="FFC00000"/>
        <rFont val="Arial"/>
        <family val="2"/>
      </rPr>
      <t xml:space="preserve">Hotel Bragança </t>
    </r>
    <r>
      <rPr>
        <b/>
        <sz val="10"/>
        <color rgb="FFC00000"/>
        <rFont val="Arial"/>
        <family val="2"/>
      </rPr>
      <t>(Only 50 Rooms Avaiable)</t>
    </r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</si>
  <si>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 xml:space="preserve">May 11th 2018 </t>
    </r>
    <r>
      <rPr>
        <b/>
        <sz val="16"/>
        <rFont val="Arial"/>
        <family val="2"/>
        <charset val="238"/>
      </rPr>
      <t>to</t>
    </r>
  </si>
  <si>
    <t>Airport -&gt; Coimbra</t>
  </si>
  <si>
    <t>Coimbra -&gt; Airport</t>
  </si>
  <si>
    <t xml:space="preserve">After May 11th will be surcharged an additional 10% </t>
  </si>
  <si>
    <r>
      <t xml:space="preserve">After </t>
    </r>
    <r>
      <rPr>
        <b/>
        <sz val="12"/>
        <rFont val="Arial"/>
        <family val="2"/>
      </rPr>
      <t xml:space="preserve">May 11th </t>
    </r>
    <r>
      <rPr>
        <sz val="12"/>
        <rFont val="Arial"/>
        <family val="2"/>
      </rPr>
      <t>will be surcharged an additional 10%
Payments during the accreditation in cash only
All bank fees and money transfer costs must be paid by the participating federation.
No exceptions will be made</t>
    </r>
  </si>
  <si>
    <r>
      <t xml:space="preserve">Name: BANCO SANTANDER TOTTA - Balcão LX -Saldanha
Address: PRAÇA DUQUE DE SALDANHA, Nº31 B - 1050-094 LISBOA
Account Nr: 00600152336
IBAN: PT50 0046 0053 00600152336 33 
SWIFT code: CRBNPTPL
Please specify:  </t>
    </r>
    <r>
      <rPr>
        <b/>
        <sz val="12"/>
        <color rgb="FFFF0000"/>
        <rFont val="Arial"/>
        <family val="2"/>
      </rPr>
      <t>CEJC_POR_(YOUR_NOC)</t>
    </r>
  </si>
  <si>
    <t>Before April 27th 2018:                          no charge
April 27th to May 11th 2018:                  50% refund
After May 11th 2018 :                            no refund</t>
  </si>
  <si>
    <t>24/25-05-2018</t>
  </si>
  <si>
    <t>28 or 30-05-2018</t>
  </si>
  <si>
    <t>CEJC</t>
  </si>
  <si>
    <t xml:space="preserve">Before April 27th 2018:                      </t>
  </si>
  <si>
    <t xml:space="preserve">April 27th to May 11th 2018:   </t>
  </si>
  <si>
    <t xml:space="preserve">After May 11th 2018 : </t>
  </si>
  <si>
    <t>Name: BANCO SANTANDER TOTTA - Balcão LX -Saldanha</t>
  </si>
  <si>
    <t>Address: PRAÇA DUQUE DE SALDANHA, Nº31 B - 1050-094 LISBOA</t>
  </si>
  <si>
    <r>
      <t>Please specify:</t>
    </r>
    <r>
      <rPr>
        <b/>
        <sz val="16"/>
        <color rgb="FFFF0000"/>
        <rFont val="Calibri"/>
        <family val="2"/>
        <scheme val="minor"/>
      </rPr>
      <t xml:space="preserve"> CEJC_POR_(YOUR_NOC)</t>
    </r>
  </si>
  <si>
    <r>
      <t xml:space="preserve">After </t>
    </r>
    <r>
      <rPr>
        <b/>
        <sz val="16"/>
        <rFont val="Calibri"/>
        <family val="2"/>
        <scheme val="minor"/>
      </rPr>
      <t xml:space="preserve">March 11th </t>
    </r>
    <r>
      <rPr>
        <sz val="16"/>
        <rFont val="Calibri"/>
        <family val="2"/>
        <scheme val="minor"/>
      </rPr>
      <t>will be surcharged an additional 10%</t>
    </r>
  </si>
  <si>
    <t>Attention!!!
Forms must be sent in Excel format</t>
  </si>
  <si>
    <t>Total EJU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</si>
</sst>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  <numFmt numFmtId="168" formatCode="d/m/yy"/>
    <numFmt numFmtId="169" formatCode="#,##0.00\ [$€-816];[Red]\-#,##0.00\ [$€-816]"/>
    <numFmt numFmtId="170" formatCode="_-* #,##0.00&quot; €&quot;_-;\-* #,##0.00&quot; €&quot;_-;_-* \-??&quot; €&quot;_-;_-@_-"/>
    <numFmt numFmtId="171" formatCode="[$-809]dd\ mmmm\ yyyy;@"/>
    <numFmt numFmtId="172" formatCode="_-* #,##0\ [$€-816]_-;\-* #,##0\ [$€-816]_-;_-* \-??\ [$€-816]_-;_-@_-"/>
  </numFmts>
  <fonts count="57" x14ac:knownFonts="1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4"/>
      <color indexed="3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1">
    <xf numFmtId="0" fontId="0" fillId="0" borderId="0"/>
    <xf numFmtId="44" fontId="20" fillId="0" borderId="0" applyFont="0" applyFill="0" applyBorder="0" applyAlignment="0" applyProtection="0"/>
    <xf numFmtId="0" fontId="19" fillId="0" borderId="0" applyBorder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170" fontId="35" fillId="0" borderId="0" applyFill="0" applyBorder="0" applyAlignment="0" applyProtection="0"/>
    <xf numFmtId="0" fontId="37" fillId="0" borderId="0" applyNumberFormat="0" applyBorder="0" applyProtection="0"/>
    <xf numFmtId="169" fontId="37" fillId="0" borderId="0" applyBorder="0" applyProtection="0"/>
    <xf numFmtId="0" fontId="34" fillId="0" borderId="0"/>
  </cellStyleXfs>
  <cellXfs count="416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14" fontId="5" fillId="0" borderId="5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vertical="top" wrapText="1"/>
    </xf>
    <xf numFmtId="0" fontId="7" fillId="3" borderId="0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NumberFormat="1" applyFont="1" applyFill="1" applyBorder="1" applyAlignment="1" applyProtection="1">
      <alignment horizontal="left" vertical="center"/>
      <protection locked="0"/>
    </xf>
    <xf numFmtId="0" fontId="1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0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NumberFormat="1" applyFont="1" applyFill="1" applyBorder="1" applyAlignment="1" applyProtection="1">
      <alignment horizontal="center" vertical="center"/>
      <protection locked="0"/>
    </xf>
    <xf numFmtId="0" fontId="13" fillId="8" borderId="22" xfId="0" applyNumberFormat="1" applyFont="1" applyFill="1" applyBorder="1" applyAlignment="1" applyProtection="1">
      <alignment horizontal="center" vertical="center"/>
      <protection locked="0"/>
    </xf>
    <xf numFmtId="0" fontId="13" fillId="8" borderId="7" xfId="0" applyNumberFormat="1" applyFont="1" applyFill="1" applyBorder="1" applyAlignment="1" applyProtection="1">
      <alignment horizontal="center" vertical="center"/>
      <protection locked="0"/>
    </xf>
    <xf numFmtId="0" fontId="13" fillId="8" borderId="23" xfId="0" applyNumberFormat="1" applyFont="1" applyFill="1" applyBorder="1" applyAlignment="1" applyProtection="1">
      <alignment horizontal="center" vertical="center"/>
      <protection locked="0"/>
    </xf>
    <xf numFmtId="0" fontId="13" fillId="8" borderId="8" xfId="0" applyNumberFormat="1" applyFont="1" applyFill="1" applyBorder="1" applyAlignment="1" applyProtection="1">
      <alignment horizontal="center" vertical="center"/>
      <protection locked="0"/>
    </xf>
    <xf numFmtId="0" fontId="17" fillId="3" borderId="24" xfId="0" applyNumberFormat="1" applyFont="1" applyFill="1" applyBorder="1" applyAlignment="1" applyProtection="1">
      <alignment horizontal="center" vertical="center"/>
    </xf>
    <xf numFmtId="14" fontId="17" fillId="7" borderId="24" xfId="0" applyNumberFormat="1" applyFont="1" applyFill="1" applyBorder="1" applyAlignment="1" applyProtection="1">
      <alignment horizontal="center" vertical="center"/>
    </xf>
    <xf numFmtId="14" fontId="17" fillId="7" borderId="25" xfId="0" applyNumberFormat="1" applyFont="1" applyFill="1" applyBorder="1" applyAlignment="1" applyProtection="1">
      <alignment horizontal="center" vertical="center"/>
    </xf>
    <xf numFmtId="14" fontId="17" fillId="7" borderId="28" xfId="0" applyNumberFormat="1" applyFont="1" applyFill="1" applyBorder="1" applyAlignment="1" applyProtection="1">
      <alignment horizontal="center" vertical="center"/>
    </xf>
    <xf numFmtId="0" fontId="17" fillId="6" borderId="24" xfId="0" applyNumberFormat="1" applyFont="1" applyFill="1" applyBorder="1" applyAlignment="1" applyProtection="1">
      <alignment horizontal="center" vertical="center"/>
    </xf>
    <xf numFmtId="0" fontId="17" fillId="6" borderId="25" xfId="0" applyNumberFormat="1" applyFont="1" applyFill="1" applyBorder="1" applyAlignment="1" applyProtection="1">
      <alignment horizontal="center" vertical="center"/>
    </xf>
    <xf numFmtId="0" fontId="17" fillId="4" borderId="25" xfId="0" applyNumberFormat="1" applyFont="1" applyFill="1" applyBorder="1" applyAlignment="1" applyProtection="1">
      <alignment horizontal="center" vertical="center"/>
    </xf>
    <xf numFmtId="0" fontId="17" fillId="4" borderId="28" xfId="0" applyNumberFormat="1" applyFont="1" applyFill="1" applyBorder="1" applyAlignment="1" applyProtection="1">
      <alignment horizontal="center" vertical="center"/>
    </xf>
    <xf numFmtId="0" fontId="17" fillId="8" borderId="26" xfId="0" applyNumberFormat="1" applyFont="1" applyFill="1" applyBorder="1" applyAlignment="1" applyProtection="1">
      <alignment horizontal="center" vertical="center"/>
    </xf>
    <xf numFmtId="0" fontId="17" fillId="8" borderId="2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14" fontId="17" fillId="6" borderId="16" xfId="0" applyNumberFormat="1" applyFont="1" applyFill="1" applyBorder="1" applyAlignment="1" applyProtection="1">
      <alignment horizontal="center" vertical="center"/>
    </xf>
    <xf numFmtId="14" fontId="17" fillId="6" borderId="21" xfId="0" applyNumberFormat="1" applyFont="1" applyFill="1" applyBorder="1" applyAlignment="1" applyProtection="1">
      <alignment horizontal="center" vertical="center"/>
    </xf>
    <xf numFmtId="0" fontId="17" fillId="6" borderId="21" xfId="0" applyNumberFormat="1" applyFont="1" applyFill="1" applyBorder="1" applyAlignment="1" applyProtection="1">
      <alignment horizontal="center" vertical="center"/>
    </xf>
    <xf numFmtId="0" fontId="17" fillId="4" borderId="21" xfId="0" applyNumberFormat="1" applyFont="1" applyFill="1" applyBorder="1" applyAlignment="1" applyProtection="1">
      <alignment horizontal="center" vertical="center"/>
    </xf>
    <xf numFmtId="0" fontId="17" fillId="4" borderId="19" xfId="0" applyNumberFormat="1" applyFont="1" applyFill="1" applyBorder="1" applyAlignment="1" applyProtection="1">
      <alignment horizontal="center" vertical="center"/>
    </xf>
    <xf numFmtId="0" fontId="17" fillId="8" borderId="17" xfId="0" applyNumberFormat="1" applyFont="1" applyFill="1" applyBorder="1" applyAlignment="1" applyProtection="1">
      <alignment horizontal="center" vertical="center"/>
    </xf>
    <xf numFmtId="0" fontId="17" fillId="8" borderId="19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7" fillId="8" borderId="24" xfId="0" applyNumberFormat="1" applyFont="1" applyFill="1" applyBorder="1" applyAlignment="1" applyProtection="1">
      <alignment horizontal="center" vertical="center"/>
    </xf>
    <xf numFmtId="0" fontId="17" fillId="8" borderId="16" xfId="0" applyNumberFormat="1" applyFont="1" applyFill="1" applyBorder="1" applyAlignment="1" applyProtection="1">
      <alignment horizontal="center" vertical="center"/>
    </xf>
    <xf numFmtId="20" fontId="17" fillId="7" borderId="25" xfId="0" applyNumberFormat="1" applyFont="1" applyFill="1" applyBorder="1" applyAlignment="1" applyProtection="1">
      <alignment horizontal="center" vertical="center"/>
    </xf>
    <xf numFmtId="20" fontId="17" fillId="7" borderId="21" xfId="0" quotePrefix="1" applyNumberFormat="1" applyFont="1" applyFill="1" applyBorder="1" applyAlignment="1" applyProtection="1">
      <alignment horizontal="center" vertical="center"/>
    </xf>
    <xf numFmtId="14" fontId="17" fillId="7" borderId="21" xfId="0" applyNumberFormat="1" applyFont="1" applyFill="1" applyBorder="1" applyAlignment="1" applyProtection="1">
      <alignment horizontal="center" vertical="center"/>
    </xf>
    <xf numFmtId="14" fontId="17" fillId="7" borderId="19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3" fillId="6" borderId="32" xfId="0" applyNumberFormat="1" applyFont="1" applyFill="1" applyBorder="1" applyAlignment="1" applyProtection="1">
      <alignment horizontal="center" vertical="center"/>
      <protection locked="0"/>
    </xf>
    <xf numFmtId="0" fontId="13" fillId="8" borderId="33" xfId="0" applyNumberFormat="1" applyFont="1" applyFill="1" applyBorder="1" applyAlignment="1" applyProtection="1">
      <alignment horizontal="center" vertical="center"/>
      <protection locked="0"/>
    </xf>
    <xf numFmtId="0" fontId="13" fillId="8" borderId="31" xfId="0" applyNumberFormat="1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14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7" fillId="7" borderId="24" xfId="0" applyNumberFormat="1" applyFont="1" applyFill="1" applyBorder="1" applyAlignment="1" applyProtection="1">
      <alignment horizontal="center" vertical="center"/>
    </xf>
    <xf numFmtId="0" fontId="17" fillId="7" borderId="28" xfId="0" applyNumberFormat="1" applyFont="1" applyFill="1" applyBorder="1" applyAlignment="1" applyProtection="1">
      <alignment horizontal="center" vertical="center"/>
    </xf>
    <xf numFmtId="0" fontId="17" fillId="7" borderId="16" xfId="0" applyNumberFormat="1" applyFont="1" applyFill="1" applyBorder="1" applyAlignment="1" applyProtection="1">
      <alignment horizontal="center" vertical="center"/>
    </xf>
    <xf numFmtId="0" fontId="17" fillId="7" borderId="19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13" fillId="7" borderId="6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NumberFormat="1" applyFont="1" applyFill="1" applyBorder="1" applyAlignment="1" applyProtection="1">
      <alignment horizontal="center" vertical="center"/>
      <protection locked="0"/>
    </xf>
    <xf numFmtId="14" fontId="21" fillId="3" borderId="1" xfId="0" applyNumberFormat="1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7" fillId="7" borderId="56" xfId="0" quotePrefix="1" applyNumberFormat="1" applyFont="1" applyFill="1" applyBorder="1" applyAlignment="1" applyProtection="1">
      <alignment horizontal="center" vertical="center"/>
    </xf>
    <xf numFmtId="14" fontId="17" fillId="7" borderId="26" xfId="0" applyNumberFormat="1" applyFont="1" applyFill="1" applyBorder="1" applyAlignment="1" applyProtection="1">
      <alignment horizontal="center" vertical="center"/>
    </xf>
    <xf numFmtId="14" fontId="17" fillId="7" borderId="17" xfId="0" applyNumberFormat="1" applyFont="1" applyFill="1" applyBorder="1" applyAlignment="1" applyProtection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 wrapText="1"/>
    </xf>
    <xf numFmtId="14" fontId="17" fillId="7" borderId="16" xfId="0" applyNumberFormat="1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14" fontId="26" fillId="4" borderId="3" xfId="0" applyNumberFormat="1" applyFont="1" applyFill="1" applyBorder="1" applyAlignment="1" applyProtection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 wrapText="1"/>
    </xf>
    <xf numFmtId="14" fontId="26" fillId="15" borderId="3" xfId="0" applyNumberFormat="1" applyFont="1" applyFill="1" applyBorder="1" applyAlignment="1" applyProtection="1">
      <alignment horizontal="center" vertical="center" wrapText="1"/>
    </xf>
    <xf numFmtId="165" fontId="28" fillId="0" borderId="4" xfId="0" applyNumberFormat="1" applyFont="1" applyFill="1" applyBorder="1" applyAlignment="1" applyProtection="1">
      <alignment horizontal="center" vertical="center"/>
    </xf>
    <xf numFmtId="165" fontId="29" fillId="0" borderId="4" xfId="2" applyNumberFormat="1" applyFont="1" applyFill="1" applyBorder="1" applyAlignment="1" applyProtection="1">
      <alignment horizontal="center" vertical="center"/>
    </xf>
    <xf numFmtId="168" fontId="27" fillId="6" borderId="15" xfId="2" applyNumberFormat="1" applyFont="1" applyFill="1" applyBorder="1" applyAlignment="1" applyProtection="1">
      <alignment horizontal="center" vertical="center"/>
    </xf>
    <xf numFmtId="168" fontId="27" fillId="14" borderId="15" xfId="2" applyNumberFormat="1" applyFont="1" applyFill="1" applyBorder="1" applyAlignment="1" applyProtection="1">
      <alignment horizontal="center" vertical="center"/>
    </xf>
    <xf numFmtId="168" fontId="27" fillId="13" borderId="15" xfId="2" applyNumberFormat="1" applyFont="1" applyFill="1" applyBorder="1" applyAlignment="1" applyProtection="1">
      <alignment horizontal="center" vertical="center"/>
    </xf>
    <xf numFmtId="0" fontId="30" fillId="2" borderId="52" xfId="2" applyFont="1" applyFill="1" applyBorder="1" applyAlignment="1" applyProtection="1">
      <alignment horizontal="left" vertical="center"/>
    </xf>
    <xf numFmtId="0" fontId="30" fillId="9" borderId="59" xfId="2" applyFont="1" applyFill="1" applyBorder="1" applyAlignment="1" applyProtection="1">
      <alignment horizontal="center" vertical="center"/>
    </xf>
    <xf numFmtId="0" fontId="30" fillId="2" borderId="54" xfId="2" applyFont="1" applyFill="1" applyBorder="1" applyAlignment="1" applyProtection="1">
      <alignment horizontal="left" vertical="center"/>
    </xf>
    <xf numFmtId="0" fontId="30" fillId="9" borderId="53" xfId="2" applyFont="1" applyFill="1" applyBorder="1" applyAlignment="1" applyProtection="1">
      <alignment horizontal="center" vertical="center"/>
    </xf>
    <xf numFmtId="165" fontId="26" fillId="4" borderId="15" xfId="0" applyNumberFormat="1" applyFont="1" applyFill="1" applyBorder="1" applyAlignment="1" applyProtection="1">
      <alignment horizontal="center" vertical="center"/>
    </xf>
    <xf numFmtId="165" fontId="26" fillId="5" borderId="15" xfId="0" applyNumberFormat="1" applyFont="1" applyFill="1" applyBorder="1" applyAlignment="1" applyProtection="1">
      <alignment horizontal="center" vertical="center"/>
    </xf>
    <xf numFmtId="14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horizontal="left" vertical="top"/>
    </xf>
    <xf numFmtId="165" fontId="26" fillId="5" borderId="15" xfId="1" applyNumberFormat="1" applyFont="1" applyFill="1" applyBorder="1" applyAlignment="1" applyProtection="1">
      <alignment horizontal="center" vertical="center"/>
    </xf>
    <xf numFmtId="6" fontId="7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/>
    <xf numFmtId="0" fontId="4" fillId="0" borderId="67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69" xfId="0" applyNumberFormat="1" applyFont="1" applyBorder="1" applyAlignment="1" applyProtection="1">
      <alignment vertical="center"/>
    </xf>
    <xf numFmtId="0" fontId="17" fillId="0" borderId="25" xfId="0" applyNumberFormat="1" applyFont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14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vertical="center"/>
    </xf>
    <xf numFmtId="14" fontId="13" fillId="0" borderId="46" xfId="0" applyNumberFormat="1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top"/>
    </xf>
    <xf numFmtId="0" fontId="24" fillId="0" borderId="0" xfId="2" applyFont="1" applyFill="1" applyBorder="1" applyAlignment="1" applyProtection="1">
      <alignment horizontal="left" vertical="top"/>
    </xf>
    <xf numFmtId="0" fontId="23" fillId="9" borderId="59" xfId="2" applyFont="1" applyFill="1" applyBorder="1" applyAlignment="1" applyProtection="1">
      <alignment horizontal="center" vertical="center"/>
      <protection locked="0"/>
    </xf>
    <xf numFmtId="0" fontId="13" fillId="7" borderId="29" xfId="0" applyNumberFormat="1" applyFont="1" applyFill="1" applyBorder="1" applyAlignment="1" applyProtection="1">
      <alignment horizontal="center" vertical="center"/>
      <protection locked="0"/>
    </xf>
    <xf numFmtId="0" fontId="13" fillId="7" borderId="32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NumberFormat="1" applyFont="1" applyFill="1" applyBorder="1" applyAlignment="1" applyProtection="1">
      <alignment vertical="center"/>
    </xf>
    <xf numFmtId="166" fontId="8" fillId="3" borderId="0" xfId="0" applyNumberFormat="1" applyFont="1" applyFill="1" applyBorder="1" applyAlignment="1" applyProtection="1">
      <alignment vertical="center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0" fontId="23" fillId="9" borderId="71" xfId="2" applyFont="1" applyFill="1" applyBorder="1" applyAlignment="1" applyProtection="1">
      <alignment horizontal="center" vertical="center"/>
      <protection locked="0"/>
    </xf>
    <xf numFmtId="0" fontId="42" fillId="0" borderId="0" xfId="10" applyFont="1" applyAlignment="1" applyProtection="1">
      <alignment horizontal="center" vertical="center"/>
    </xf>
    <xf numFmtId="0" fontId="42" fillId="0" borderId="0" xfId="10" applyFont="1" applyProtection="1"/>
    <xf numFmtId="0" fontId="44" fillId="0" borderId="0" xfId="10" applyFont="1" applyBorder="1" applyAlignment="1" applyProtection="1"/>
    <xf numFmtId="0" fontId="42" fillId="0" borderId="0" xfId="10" applyFont="1" applyBorder="1" applyAlignment="1" applyProtection="1"/>
    <xf numFmtId="0" fontId="43" fillId="0" borderId="0" xfId="10" applyFont="1" applyProtection="1"/>
    <xf numFmtId="0" fontId="45" fillId="0" borderId="0" xfId="10" applyFont="1" applyProtection="1"/>
    <xf numFmtId="0" fontId="45" fillId="0" borderId="0" xfId="10" applyFont="1" applyFill="1" applyBorder="1" applyAlignment="1" applyProtection="1">
      <alignment horizontal="right"/>
    </xf>
    <xf numFmtId="1" fontId="45" fillId="0" borderId="0" xfId="10" applyNumberFormat="1" applyFont="1" applyFill="1" applyBorder="1" applyAlignment="1" applyProtection="1">
      <alignment horizontal="left"/>
    </xf>
    <xf numFmtId="0" fontId="42" fillId="0" borderId="0" xfId="10" applyFont="1" applyAlignment="1" applyProtection="1">
      <alignment horizontal="right"/>
    </xf>
    <xf numFmtId="0" fontId="45" fillId="0" borderId="0" xfId="10" applyFont="1" applyAlignment="1" applyProtection="1">
      <alignment horizontal="right"/>
    </xf>
    <xf numFmtId="0" fontId="42" fillId="0" borderId="0" xfId="10" applyFont="1" applyAlignment="1" applyProtection="1">
      <alignment vertical="center"/>
    </xf>
    <xf numFmtId="0" fontId="43" fillId="0" borderId="14" xfId="10" applyFont="1" applyBorder="1" applyAlignment="1" applyProtection="1">
      <alignment horizontal="center" vertical="center"/>
    </xf>
    <xf numFmtId="0" fontId="42" fillId="0" borderId="0" xfId="10" applyFont="1" applyBorder="1" applyAlignment="1" applyProtection="1">
      <alignment horizontal="center" vertical="center" wrapText="1"/>
    </xf>
    <xf numFmtId="14" fontId="42" fillId="0" borderId="0" xfId="10" applyNumberFormat="1" applyFont="1" applyAlignment="1" applyProtection="1">
      <alignment vertical="center"/>
    </xf>
    <xf numFmtId="0" fontId="43" fillId="0" borderId="18" xfId="10" applyFont="1" applyBorder="1" applyAlignment="1" applyProtection="1">
      <alignment horizontal="center" vertical="center"/>
    </xf>
    <xf numFmtId="0" fontId="42" fillId="0" borderId="0" xfId="10" applyFont="1" applyFill="1" applyBorder="1" applyAlignment="1" applyProtection="1">
      <alignment vertical="center"/>
    </xf>
    <xf numFmtId="0" fontId="44" fillId="0" borderId="0" xfId="10" applyNumberFormat="1" applyFont="1" applyAlignment="1" applyProtection="1">
      <alignment vertical="center"/>
    </xf>
    <xf numFmtId="0" fontId="42" fillId="0" borderId="0" xfId="10" applyNumberFormat="1" applyFont="1" applyBorder="1" applyAlignment="1" applyProtection="1">
      <alignment vertical="top" wrapText="1"/>
    </xf>
    <xf numFmtId="0" fontId="42" fillId="0" borderId="0" xfId="10" applyNumberFormat="1" applyFont="1" applyBorder="1" applyAlignment="1" applyProtection="1">
      <alignment vertical="center" wrapText="1"/>
    </xf>
    <xf numFmtId="164" fontId="42" fillId="0" borderId="0" xfId="10" applyNumberFormat="1" applyFont="1" applyAlignment="1" applyProtection="1">
      <alignment vertical="center"/>
    </xf>
    <xf numFmtId="14" fontId="17" fillId="7" borderId="80" xfId="0" applyNumberFormat="1" applyFont="1" applyFill="1" applyBorder="1" applyAlignment="1" applyProtection="1">
      <alignment horizontal="center" vertical="center"/>
    </xf>
    <xf numFmtId="14" fontId="17" fillId="7" borderId="38" xfId="0" applyNumberFormat="1" applyFont="1" applyFill="1" applyBorder="1" applyAlignment="1" applyProtection="1">
      <alignment horizontal="center" vertical="center"/>
    </xf>
    <xf numFmtId="14" fontId="13" fillId="3" borderId="75" xfId="0" applyNumberFormat="1" applyFont="1" applyFill="1" applyBorder="1" applyAlignment="1" applyProtection="1">
      <alignment horizontal="center" vertical="center"/>
      <protection locked="0"/>
    </xf>
    <xf numFmtId="0" fontId="13" fillId="3" borderId="81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82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9" xfId="0" applyNumberFormat="1" applyFont="1" applyFill="1" applyBorder="1" applyAlignment="1" applyProtection="1">
      <alignment horizontal="center" vertical="center"/>
      <protection locked="0"/>
    </xf>
    <xf numFmtId="0" fontId="46" fillId="0" borderId="15" xfId="2" applyFont="1" applyFill="1" applyBorder="1" applyAlignment="1" applyProtection="1">
      <alignment horizontal="center" vertical="center"/>
    </xf>
    <xf numFmtId="14" fontId="17" fillId="11" borderId="27" xfId="0" applyNumberFormat="1" applyFont="1" applyFill="1" applyBorder="1" applyAlignment="1" applyProtection="1">
      <alignment horizontal="center" vertical="center"/>
    </xf>
    <xf numFmtId="14" fontId="17" fillId="11" borderId="58" xfId="0" applyNumberFormat="1" applyFont="1" applyFill="1" applyBorder="1" applyAlignment="1" applyProtection="1">
      <alignment horizontal="center" vertical="center"/>
    </xf>
    <xf numFmtId="14" fontId="17" fillId="11" borderId="20" xfId="0" applyNumberFormat="1" applyFont="1" applyFill="1" applyBorder="1" applyAlignment="1" applyProtection="1">
      <alignment horizontal="center" vertical="center"/>
      <protection locked="0"/>
    </xf>
    <xf numFmtId="14" fontId="17" fillId="11" borderId="14" xfId="0" applyNumberFormat="1" applyFont="1" applyFill="1" applyBorder="1" applyAlignment="1" applyProtection="1">
      <alignment horizontal="center" vertical="center"/>
      <protection locked="0"/>
    </xf>
    <xf numFmtId="14" fontId="17" fillId="11" borderId="18" xfId="0" applyNumberFormat="1" applyFont="1" applyFill="1" applyBorder="1" applyAlignment="1" applyProtection="1">
      <alignment horizontal="center" vertical="center"/>
      <protection locked="0"/>
    </xf>
    <xf numFmtId="0" fontId="17" fillId="7" borderId="55" xfId="0" quotePrefix="1" applyNumberFormat="1" applyFont="1" applyFill="1" applyBorder="1" applyAlignment="1" applyProtection="1">
      <alignment horizontal="center" vertical="center"/>
    </xf>
    <xf numFmtId="0" fontId="43" fillId="0" borderId="68" xfId="10" applyFont="1" applyBorder="1" applyAlignment="1" applyProtection="1">
      <alignment horizontal="center" vertical="center"/>
    </xf>
    <xf numFmtId="0" fontId="43" fillId="0" borderId="68" xfId="10" applyNumberFormat="1" applyFont="1" applyBorder="1" applyAlignment="1" applyProtection="1">
      <alignment horizontal="center" vertical="center"/>
    </xf>
    <xf numFmtId="0" fontId="42" fillId="0" borderId="0" xfId="10" applyFont="1" applyFill="1" applyAlignment="1" applyProtection="1">
      <alignment vertical="center"/>
    </xf>
    <xf numFmtId="14" fontId="2" fillId="0" borderId="15" xfId="0" applyNumberFormat="1" applyFont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19" fillId="0" borderId="15" xfId="2" applyNumberFormat="1" applyFont="1" applyFill="1" applyBorder="1" applyAlignment="1" applyProtection="1">
      <alignment horizontal="center" vertical="center"/>
    </xf>
    <xf numFmtId="0" fontId="30" fillId="19" borderId="51" xfId="2" applyFont="1" applyFill="1" applyBorder="1" applyAlignment="1" applyProtection="1">
      <alignment horizontal="left" vertical="center"/>
    </xf>
    <xf numFmtId="0" fontId="30" fillId="19" borderId="53" xfId="2" applyFont="1" applyFill="1" applyBorder="1" applyAlignment="1" applyProtection="1">
      <alignment horizontal="left" vertical="center"/>
    </xf>
    <xf numFmtId="0" fontId="42" fillId="0" borderId="0" xfId="10" applyNumberFormat="1" applyFont="1" applyAlignment="1" applyProtection="1">
      <alignment horizontal="left" vertical="top" wrapText="1"/>
    </xf>
    <xf numFmtId="0" fontId="13" fillId="0" borderId="57" xfId="0" applyNumberFormat="1" applyFont="1" applyFill="1" applyBorder="1" applyAlignment="1" applyProtection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/>
    </xf>
    <xf numFmtId="0" fontId="13" fillId="20" borderId="6" xfId="0" applyNumberFormat="1" applyFont="1" applyFill="1" applyBorder="1" applyAlignment="1" applyProtection="1">
      <alignment horizontal="left" vertical="center"/>
      <protection locked="0"/>
    </xf>
    <xf numFmtId="0" fontId="13" fillId="20" borderId="84" xfId="0" applyNumberFormat="1" applyFont="1" applyFill="1" applyBorder="1" applyAlignment="1" applyProtection="1">
      <alignment horizontal="left" vertical="center"/>
      <protection locked="0"/>
    </xf>
    <xf numFmtId="0" fontId="13" fillId="20" borderId="16" xfId="0" applyNumberFormat="1" applyFont="1" applyFill="1" applyBorder="1" applyAlignment="1" applyProtection="1">
      <alignment horizontal="left" vertical="center"/>
      <protection locked="0"/>
    </xf>
    <xf numFmtId="165" fontId="17" fillId="22" borderId="27" xfId="0" applyNumberFormat="1" applyFont="1" applyFill="1" applyBorder="1" applyAlignment="1" applyProtection="1">
      <alignment horizontal="right" vertical="center"/>
    </xf>
    <xf numFmtId="165" fontId="17" fillId="22" borderId="18" xfId="0" applyNumberFormat="1" applyFont="1" applyFill="1" applyBorder="1" applyAlignment="1" applyProtection="1">
      <alignment horizontal="right" vertical="center"/>
    </xf>
    <xf numFmtId="165" fontId="17" fillId="22" borderId="68" xfId="0" applyNumberFormat="1" applyFont="1" applyFill="1" applyBorder="1" applyAlignment="1" applyProtection="1">
      <alignment horizontal="right" vertical="center"/>
    </xf>
    <xf numFmtId="165" fontId="17" fillId="22" borderId="14" xfId="0" applyNumberFormat="1" applyFont="1" applyFill="1" applyBorder="1" applyAlignment="1" applyProtection="1">
      <alignment horizontal="right" vertical="center"/>
    </xf>
    <xf numFmtId="167" fontId="14" fillId="22" borderId="65" xfId="1" applyNumberFormat="1" applyFont="1" applyFill="1" applyBorder="1" applyAlignment="1" applyProtection="1">
      <alignment vertical="center"/>
    </xf>
    <xf numFmtId="0" fontId="13" fillId="20" borderId="9" xfId="0" applyNumberFormat="1" applyFont="1" applyFill="1" applyBorder="1" applyAlignment="1" applyProtection="1">
      <alignment horizontal="center" vertical="center"/>
      <protection locked="0"/>
    </xf>
    <xf numFmtId="0" fontId="13" fillId="20" borderId="6" xfId="0" applyNumberFormat="1" applyFont="1" applyFill="1" applyBorder="1" applyAlignment="1" applyProtection="1">
      <alignment horizontal="center" vertical="center"/>
      <protection locked="0"/>
    </xf>
    <xf numFmtId="0" fontId="43" fillId="0" borderId="0" xfId="10" applyFont="1" applyBorder="1" applyAlignment="1" applyProtection="1"/>
    <xf numFmtId="14" fontId="45" fillId="4" borderId="3" xfId="0" applyNumberFormat="1" applyFont="1" applyFill="1" applyBorder="1" applyAlignment="1" applyProtection="1">
      <alignment horizontal="center" vertical="center" wrapText="1"/>
    </xf>
    <xf numFmtId="14" fontId="45" fillId="5" borderId="1" xfId="0" applyNumberFormat="1" applyFont="1" applyFill="1" applyBorder="1" applyAlignment="1" applyProtection="1">
      <alignment horizontal="center" vertical="center" wrapText="1"/>
    </xf>
    <xf numFmtId="0" fontId="45" fillId="0" borderId="0" xfId="10" applyFont="1" applyAlignment="1" applyProtection="1">
      <alignment vertical="center"/>
    </xf>
    <xf numFmtId="0" fontId="53" fillId="11" borderId="78" xfId="2" applyNumberFormat="1" applyFont="1" applyFill="1" applyBorder="1" applyAlignment="1" applyProtection="1">
      <alignment horizontal="center" vertical="center"/>
    </xf>
    <xf numFmtId="14" fontId="54" fillId="6" borderId="79" xfId="2" applyNumberFormat="1" applyFont="1" applyFill="1" applyBorder="1" applyAlignment="1" applyProtection="1">
      <alignment horizontal="center" vertical="center"/>
    </xf>
    <xf numFmtId="14" fontId="54" fillId="8" borderId="79" xfId="2" applyNumberFormat="1" applyFont="1" applyFill="1" applyBorder="1" applyAlignment="1" applyProtection="1">
      <alignment horizontal="center" vertical="center"/>
    </xf>
    <xf numFmtId="165" fontId="43" fillId="17" borderId="24" xfId="10" applyNumberFormat="1" applyFont="1" applyFill="1" applyBorder="1" applyAlignment="1" applyProtection="1">
      <alignment horizontal="center" vertical="center" wrapText="1"/>
    </xf>
    <xf numFmtId="0" fontId="53" fillId="11" borderId="14" xfId="2" applyNumberFormat="1" applyFont="1" applyFill="1" applyBorder="1" applyAlignment="1" applyProtection="1">
      <alignment horizontal="center" vertical="center"/>
    </xf>
    <xf numFmtId="165" fontId="43" fillId="17" borderId="84" xfId="10" applyNumberFormat="1" applyFont="1" applyFill="1" applyBorder="1" applyAlignment="1" applyProtection="1">
      <alignment horizontal="center" vertical="center" wrapText="1"/>
    </xf>
    <xf numFmtId="0" fontId="45" fillId="0" borderId="0" xfId="10" applyFont="1" applyFill="1" applyBorder="1" applyAlignment="1" applyProtection="1">
      <alignment vertical="center"/>
    </xf>
    <xf numFmtId="0" fontId="45" fillId="0" borderId="0" xfId="10" applyFont="1" applyFill="1" applyAlignment="1" applyProtection="1">
      <alignment vertical="center"/>
    </xf>
    <xf numFmtId="0" fontId="45" fillId="0" borderId="0" xfId="10" applyFont="1" applyAlignment="1" applyProtection="1">
      <alignment horizontal="center" vertical="center"/>
    </xf>
    <xf numFmtId="0" fontId="45" fillId="0" borderId="0" xfId="10" applyFont="1" applyBorder="1" applyAlignment="1" applyProtection="1">
      <alignment vertical="center"/>
    </xf>
    <xf numFmtId="0" fontId="43" fillId="0" borderId="0" xfId="10" applyNumberFormat="1" applyFont="1" applyAlignment="1" applyProtection="1">
      <alignment vertical="top"/>
    </xf>
    <xf numFmtId="0" fontId="45" fillId="0" borderId="0" xfId="10" applyNumberFormat="1" applyFont="1" applyBorder="1" applyAlignment="1" applyProtection="1">
      <alignment vertical="top" wrapText="1"/>
    </xf>
    <xf numFmtId="0" fontId="45" fillId="0" borderId="0" xfId="10" applyFont="1" applyAlignment="1" applyProtection="1"/>
    <xf numFmtId="0" fontId="45" fillId="0" borderId="0" xfId="10" applyNumberFormat="1" applyFont="1" applyFill="1" applyBorder="1" applyAlignment="1" applyProtection="1">
      <alignment vertical="top" wrapText="1"/>
    </xf>
    <xf numFmtId="0" fontId="45" fillId="0" borderId="0" xfId="10" applyNumberFormat="1" applyFont="1" applyAlignment="1" applyProtection="1">
      <alignment vertical="top"/>
    </xf>
    <xf numFmtId="0" fontId="45" fillId="0" borderId="0" xfId="10" applyNumberFormat="1" applyFont="1" applyAlignment="1" applyProtection="1">
      <alignment vertical="top" wrapText="1"/>
    </xf>
    <xf numFmtId="0" fontId="45" fillId="0" borderId="0" xfId="10" applyFont="1" applyBorder="1" applyAlignment="1" applyProtection="1">
      <alignment horizontal="center"/>
    </xf>
    <xf numFmtId="0" fontId="45" fillId="0" borderId="0" xfId="10" applyNumberFormat="1" applyFont="1" applyAlignment="1" applyProtection="1">
      <alignment horizontal="left" vertical="top" wrapText="1"/>
    </xf>
    <xf numFmtId="14" fontId="13" fillId="0" borderId="0" xfId="0" applyNumberFormat="1" applyFont="1" applyAlignment="1" applyProtection="1">
      <alignment horizontal="left" vertical="top" wrapText="1"/>
    </xf>
    <xf numFmtId="14" fontId="27" fillId="10" borderId="86" xfId="2" applyNumberFormat="1" applyFont="1" applyFill="1" applyBorder="1" applyAlignment="1" applyProtection="1">
      <alignment horizontal="center" vertical="center" wrapText="1"/>
    </xf>
    <xf numFmtId="0" fontId="30" fillId="9" borderId="79" xfId="2" applyFont="1" applyFill="1" applyBorder="1" applyAlignment="1" applyProtection="1">
      <alignment horizontal="center" vertical="center"/>
    </xf>
    <xf numFmtId="0" fontId="30" fillId="9" borderId="87" xfId="2" applyFont="1" applyFill="1" applyBorder="1" applyAlignment="1" applyProtection="1">
      <alignment horizontal="center" vertical="center"/>
    </xf>
    <xf numFmtId="0" fontId="23" fillId="9" borderId="79" xfId="2" applyFont="1" applyFill="1" applyBorder="1" applyAlignment="1" applyProtection="1">
      <alignment horizontal="center" vertical="center"/>
      <protection locked="0"/>
    </xf>
    <xf numFmtId="0" fontId="23" fillId="9" borderId="88" xfId="2" applyFont="1" applyFill="1" applyBorder="1" applyAlignment="1" applyProtection="1">
      <alignment horizontal="center" vertical="center"/>
      <protection locked="0"/>
    </xf>
    <xf numFmtId="14" fontId="26" fillId="4" borderId="1" xfId="0" applyNumberFormat="1" applyFont="1" applyFill="1" applyBorder="1" applyAlignment="1" applyProtection="1">
      <alignment horizontal="center" vertical="center" wrapText="1"/>
    </xf>
    <xf numFmtId="14" fontId="26" fillId="4" borderId="2" xfId="0" applyNumberFormat="1" applyFont="1" applyFill="1" applyBorder="1" applyAlignment="1" applyProtection="1">
      <alignment horizontal="center" vertical="center" wrapText="1"/>
    </xf>
    <xf numFmtId="14" fontId="26" fillId="5" borderId="2" xfId="0" applyNumberFormat="1" applyFont="1" applyFill="1" applyBorder="1" applyAlignment="1" applyProtection="1">
      <alignment horizontal="center" vertical="center" wrapText="1"/>
    </xf>
    <xf numFmtId="14" fontId="26" fillId="5" borderId="3" xfId="0" applyNumberFormat="1" applyFont="1" applyFill="1" applyBorder="1" applyAlignment="1" applyProtection="1">
      <alignment horizontal="center" vertical="center" wrapText="1"/>
    </xf>
    <xf numFmtId="14" fontId="45" fillId="5" borderId="90" xfId="0" applyNumberFormat="1" applyFont="1" applyFill="1" applyBorder="1" applyAlignment="1" applyProtection="1">
      <alignment horizontal="center" vertical="center" wrapText="1"/>
    </xf>
    <xf numFmtId="0" fontId="24" fillId="0" borderId="46" xfId="2" applyFont="1" applyFill="1" applyBorder="1" applyAlignment="1" applyProtection="1">
      <alignment horizontal="center" vertical="center"/>
    </xf>
    <xf numFmtId="14" fontId="56" fillId="0" borderId="0" xfId="0" applyNumberFormat="1" applyFont="1" applyAlignment="1" applyProtection="1">
      <alignment vertical="top" wrapText="1"/>
    </xf>
    <xf numFmtId="0" fontId="14" fillId="25" borderId="65" xfId="0" applyNumberFormat="1" applyFont="1" applyFill="1" applyBorder="1" applyAlignment="1" applyProtection="1">
      <alignment horizontal="right" vertical="center"/>
    </xf>
    <xf numFmtId="0" fontId="13" fillId="25" borderId="40" xfId="0" quotePrefix="1" applyNumberFormat="1" applyFont="1" applyFill="1" applyBorder="1" applyAlignment="1" applyProtection="1">
      <alignment horizontal="center" vertical="center"/>
      <protection locked="0"/>
    </xf>
    <xf numFmtId="0" fontId="13" fillId="25" borderId="57" xfId="0" quotePrefix="1" applyNumberFormat="1" applyFont="1" applyFill="1" applyBorder="1" applyAlignment="1" applyProtection="1">
      <alignment horizontal="center" vertical="center"/>
      <protection locked="0"/>
    </xf>
    <xf numFmtId="0" fontId="13" fillId="25" borderId="47" xfId="0" quotePrefix="1" applyNumberFormat="1" applyFont="1" applyFill="1" applyBorder="1" applyAlignment="1" applyProtection="1">
      <alignment horizontal="center" vertical="center"/>
      <protection locked="0"/>
    </xf>
    <xf numFmtId="165" fontId="14" fillId="25" borderId="65" xfId="0" applyNumberFormat="1" applyFont="1" applyFill="1" applyBorder="1" applyAlignment="1" applyProtection="1">
      <alignment horizontal="center" vertical="center"/>
    </xf>
    <xf numFmtId="167" fontId="8" fillId="0" borderId="0" xfId="0" applyNumberFormat="1" applyFont="1" applyAlignment="1" applyProtection="1">
      <alignment vertical="center"/>
    </xf>
    <xf numFmtId="165" fontId="43" fillId="18" borderId="11" xfId="10" applyNumberFormat="1" applyFont="1" applyFill="1" applyBorder="1" applyAlignment="1" applyProtection="1">
      <alignment horizontal="right" vertical="center"/>
    </xf>
    <xf numFmtId="165" fontId="43" fillId="18" borderId="7" xfId="10" applyNumberFormat="1" applyFont="1" applyFill="1" applyBorder="1" applyAlignment="1" applyProtection="1">
      <alignment horizontal="right" vertical="center"/>
    </xf>
    <xf numFmtId="165" fontId="43" fillId="23" borderId="68" xfId="10" applyNumberFormat="1" applyFont="1" applyFill="1" applyBorder="1" applyAlignment="1" applyProtection="1">
      <alignment horizontal="right" vertical="center"/>
    </xf>
    <xf numFmtId="165" fontId="43" fillId="22" borderId="18" xfId="10" applyNumberFormat="1" applyFont="1" applyFill="1" applyBorder="1" applyAlignment="1" applyProtection="1">
      <alignment vertical="center"/>
    </xf>
    <xf numFmtId="165" fontId="2" fillId="0" borderId="22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68" fontId="27" fillId="0" borderId="22" xfId="2" applyNumberFormat="1" applyFont="1" applyFill="1" applyBorder="1" applyAlignment="1" applyProtection="1">
      <alignment horizontal="center" vertical="center"/>
    </xf>
    <xf numFmtId="168" fontId="27" fillId="0" borderId="8" xfId="2" applyNumberFormat="1" applyFont="1" applyFill="1" applyBorder="1" applyAlignment="1" applyProtection="1">
      <alignment horizontal="center" vertical="center"/>
    </xf>
    <xf numFmtId="14" fontId="25" fillId="0" borderId="22" xfId="0" applyNumberFormat="1" applyFont="1" applyBorder="1" applyAlignment="1" applyProtection="1">
      <alignment horizontal="center" vertical="center" wrapText="1"/>
    </xf>
    <xf numFmtId="14" fontId="25" fillId="0" borderId="8" xfId="0" applyNumberFormat="1" applyFont="1" applyBorder="1" applyAlignment="1" applyProtection="1">
      <alignment horizontal="center" vertical="center" wrapText="1"/>
    </xf>
    <xf numFmtId="165" fontId="27" fillId="12" borderId="22" xfId="2" applyNumberFormat="1" applyFont="1" applyFill="1" applyBorder="1" applyAlignment="1" applyProtection="1">
      <alignment horizontal="center" vertical="center"/>
    </xf>
    <xf numFmtId="165" fontId="27" fillId="12" borderId="8" xfId="2" applyNumberFormat="1" applyFont="1" applyFill="1" applyBorder="1" applyAlignment="1" applyProtection="1">
      <alignment horizontal="center" vertical="center"/>
    </xf>
    <xf numFmtId="168" fontId="27" fillId="12" borderId="22" xfId="2" applyNumberFormat="1" applyFont="1" applyFill="1" applyBorder="1" applyAlignment="1" applyProtection="1">
      <alignment horizontal="center" vertical="center"/>
    </xf>
    <xf numFmtId="168" fontId="27" fillId="12" borderId="8" xfId="2" applyNumberFormat="1" applyFont="1" applyFill="1" applyBorder="1" applyAlignment="1" applyProtection="1">
      <alignment horizontal="center" vertical="center"/>
    </xf>
    <xf numFmtId="0" fontId="31" fillId="12" borderId="31" xfId="2" applyFont="1" applyFill="1" applyBorder="1" applyAlignment="1" applyProtection="1">
      <alignment horizontal="center" vertical="center" wrapText="1"/>
    </xf>
    <xf numFmtId="0" fontId="31" fillId="12" borderId="33" xfId="2" applyFont="1" applyFill="1" applyBorder="1" applyAlignment="1" applyProtection="1">
      <alignment horizontal="center" vertical="center" wrapText="1"/>
    </xf>
    <xf numFmtId="0" fontId="31" fillId="12" borderId="13" xfId="2" applyFont="1" applyFill="1" applyBorder="1" applyAlignment="1" applyProtection="1">
      <alignment horizontal="center" vertical="center" wrapText="1"/>
    </xf>
    <xf numFmtId="0" fontId="31" fillId="12" borderId="70" xfId="2" applyFont="1" applyFill="1" applyBorder="1" applyAlignment="1" applyProtection="1">
      <alignment horizontal="center" vertical="center" wrapText="1"/>
    </xf>
    <xf numFmtId="0" fontId="47" fillId="0" borderId="15" xfId="2" applyFont="1" applyFill="1" applyBorder="1" applyAlignment="1" applyProtection="1">
      <alignment horizontal="center" vertical="center"/>
    </xf>
    <xf numFmtId="0" fontId="48" fillId="11" borderId="73" xfId="2" applyFont="1" applyFill="1" applyBorder="1" applyAlignment="1" applyProtection="1">
      <alignment horizontal="center" vertical="center" wrapText="1"/>
    </xf>
    <xf numFmtId="0" fontId="48" fillId="11" borderId="63" xfId="2" applyFont="1" applyFill="1" applyBorder="1" applyAlignment="1" applyProtection="1">
      <alignment horizontal="center" vertical="center" wrapText="1"/>
    </xf>
    <xf numFmtId="0" fontId="49" fillId="0" borderId="73" xfId="0" applyNumberFormat="1" applyFont="1" applyBorder="1" applyAlignment="1" applyProtection="1">
      <alignment horizontal="center" vertical="center" wrapText="1"/>
    </xf>
    <xf numFmtId="0" fontId="49" fillId="0" borderId="63" xfId="0" applyNumberFormat="1" applyFont="1" applyBorder="1" applyAlignment="1" applyProtection="1">
      <alignment horizontal="center" vertical="center" wrapText="1"/>
    </xf>
    <xf numFmtId="14" fontId="25" fillId="0" borderId="15" xfId="0" applyNumberFormat="1" applyFont="1" applyBorder="1" applyAlignment="1" applyProtection="1">
      <alignment horizontal="center" vertical="center" wrapText="1"/>
    </xf>
    <xf numFmtId="0" fontId="19" fillId="9" borderId="60" xfId="2" applyFont="1" applyFill="1" applyBorder="1" applyAlignment="1" applyProtection="1">
      <alignment horizontal="center" vertical="center" wrapText="1"/>
    </xf>
    <xf numFmtId="0" fontId="19" fillId="9" borderId="61" xfId="2" applyFont="1" applyFill="1" applyBorder="1" applyAlignment="1" applyProtection="1">
      <alignment horizontal="center" vertical="center" wrapText="1"/>
    </xf>
    <xf numFmtId="0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45" xfId="0" applyNumberFormat="1" applyFont="1" applyFill="1" applyBorder="1" applyAlignment="1" applyProtection="1">
      <alignment horizontal="center" vertical="center"/>
      <protection locked="0"/>
    </xf>
    <xf numFmtId="166" fontId="8" fillId="3" borderId="44" xfId="0" applyNumberFormat="1" applyFont="1" applyFill="1" applyBorder="1" applyAlignment="1" applyProtection="1">
      <alignment horizontal="center" vertical="center"/>
      <protection locked="0"/>
    </xf>
    <xf numFmtId="166" fontId="8" fillId="3" borderId="5" xfId="0" applyNumberFormat="1" applyFont="1" applyFill="1" applyBorder="1" applyAlignment="1" applyProtection="1">
      <alignment horizontal="center" vertical="center"/>
      <protection locked="0"/>
    </xf>
    <xf numFmtId="166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25" fillId="4" borderId="22" xfId="0" applyNumberFormat="1" applyFont="1" applyFill="1" applyBorder="1" applyAlignment="1" applyProtection="1">
      <alignment horizontal="center" vertical="center" wrapText="1"/>
    </xf>
    <xf numFmtId="0" fontId="25" fillId="4" borderId="62" xfId="0" applyNumberFormat="1" applyFont="1" applyFill="1" applyBorder="1" applyAlignment="1" applyProtection="1">
      <alignment horizontal="center" vertical="center"/>
    </xf>
    <xf numFmtId="0" fontId="25" fillId="4" borderId="8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46" xfId="0" applyNumberFormat="1" applyFont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0" fillId="5" borderId="40" xfId="0" applyFill="1" applyBorder="1" applyAlignment="1" applyProtection="1">
      <alignment horizontal="center" vertical="center" wrapText="1"/>
    </xf>
    <xf numFmtId="0" fontId="0" fillId="5" borderId="74" xfId="0" applyFill="1" applyBorder="1" applyAlignment="1" applyProtection="1">
      <alignment horizontal="center" vertical="center" wrapText="1"/>
    </xf>
    <xf numFmtId="0" fontId="0" fillId="5" borderId="75" xfId="0" applyFill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5" xfId="0" applyNumberFormat="1" applyFont="1" applyFill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/>
      <protection locked="0"/>
    </xf>
    <xf numFmtId="49" fontId="22" fillId="0" borderId="45" xfId="0" applyNumberFormat="1" applyFont="1" applyBorder="1" applyAlignment="1" applyProtection="1">
      <alignment horizontal="left"/>
      <protection locked="0"/>
    </xf>
    <xf numFmtId="0" fontId="3" fillId="20" borderId="42" xfId="0" applyNumberFormat="1" applyFont="1" applyFill="1" applyBorder="1" applyAlignment="1" applyProtection="1">
      <alignment horizontal="center" vertical="center" wrapText="1"/>
    </xf>
    <xf numFmtId="0" fontId="3" fillId="20" borderId="48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3" fillId="0" borderId="50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39" xfId="0" applyNumberFormat="1" applyFont="1" applyBorder="1" applyAlignment="1" applyProtection="1">
      <alignment horizontal="center" vertical="center" wrapText="1"/>
    </xf>
    <xf numFmtId="0" fontId="14" fillId="4" borderId="22" xfId="0" applyNumberFormat="1" applyFont="1" applyFill="1" applyBorder="1" applyAlignment="1" applyProtection="1">
      <alignment horizontal="center" vertical="center" wrapText="1"/>
    </xf>
    <xf numFmtId="0" fontId="14" fillId="4" borderId="62" xfId="0" applyNumberFormat="1" applyFont="1" applyFill="1" applyBorder="1" applyAlignment="1" applyProtection="1">
      <alignment horizontal="center" vertical="center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14" fontId="25" fillId="5" borderId="22" xfId="0" applyNumberFormat="1" applyFont="1" applyFill="1" applyBorder="1" applyAlignment="1" applyProtection="1">
      <alignment horizontal="center" vertical="center"/>
    </xf>
    <xf numFmtId="14" fontId="25" fillId="5" borderId="8" xfId="0" applyNumberFormat="1" applyFont="1" applyFill="1" applyBorder="1" applyAlignment="1" applyProtection="1">
      <alignment horizontal="center" vertical="center"/>
    </xf>
    <xf numFmtId="0" fontId="26" fillId="5" borderId="22" xfId="0" applyNumberFormat="1" applyFont="1" applyFill="1" applyBorder="1" applyAlignment="1" applyProtection="1">
      <alignment horizontal="center" vertical="center"/>
    </xf>
    <xf numFmtId="0" fontId="26" fillId="5" borderId="8" xfId="0" applyNumberFormat="1" applyFont="1" applyFill="1" applyBorder="1" applyAlignment="1" applyProtection="1">
      <alignment horizontal="center" vertical="center"/>
    </xf>
    <xf numFmtId="0" fontId="27" fillId="14" borderId="22" xfId="2" applyFont="1" applyFill="1" applyBorder="1" applyAlignment="1" applyProtection="1">
      <alignment horizontal="center" vertical="center"/>
    </xf>
    <xf numFmtId="0" fontId="27" fillId="14" borderId="8" xfId="2" applyFont="1" applyFill="1" applyBorder="1" applyAlignment="1" applyProtection="1">
      <alignment horizontal="center" vertical="center"/>
    </xf>
    <xf numFmtId="0" fontId="27" fillId="6" borderId="22" xfId="2" applyFont="1" applyFill="1" applyBorder="1" applyAlignment="1" applyProtection="1">
      <alignment horizontal="center" vertical="center"/>
    </xf>
    <xf numFmtId="0" fontId="27" fillId="6" borderId="8" xfId="2" applyFont="1" applyFill="1" applyBorder="1" applyAlignment="1" applyProtection="1">
      <alignment horizontal="center" vertical="center"/>
    </xf>
    <xf numFmtId="0" fontId="16" fillId="22" borderId="36" xfId="0" applyNumberFormat="1" applyFont="1" applyFill="1" applyBorder="1" applyAlignment="1" applyProtection="1">
      <alignment horizontal="center" vertical="center" wrapText="1"/>
    </xf>
    <xf numFmtId="0" fontId="16" fillId="22" borderId="35" xfId="0" applyNumberFormat="1" applyFont="1" applyFill="1" applyBorder="1" applyAlignment="1" applyProtection="1">
      <alignment horizontal="center" vertical="center" wrapText="1"/>
    </xf>
    <xf numFmtId="0" fontId="16" fillId="22" borderId="64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left" vertical="top" wrapText="1"/>
    </xf>
    <xf numFmtId="14" fontId="13" fillId="0" borderId="0" xfId="0" applyNumberFormat="1" applyFont="1" applyAlignment="1" applyProtection="1">
      <alignment horizontal="left" vertical="top" wrapText="1"/>
    </xf>
    <xf numFmtId="14" fontId="56" fillId="24" borderId="91" xfId="0" applyNumberFormat="1" applyFont="1" applyFill="1" applyBorder="1" applyAlignment="1" applyProtection="1">
      <alignment horizontal="center" vertical="center" wrapText="1"/>
    </xf>
    <xf numFmtId="14" fontId="56" fillId="24" borderId="92" xfId="0" applyNumberFormat="1" applyFont="1" applyFill="1" applyBorder="1" applyAlignment="1" applyProtection="1">
      <alignment horizontal="center" vertical="center" wrapText="1"/>
    </xf>
    <xf numFmtId="14" fontId="56" fillId="24" borderId="93" xfId="0" applyNumberFormat="1" applyFont="1" applyFill="1" applyBorder="1" applyAlignment="1" applyProtection="1">
      <alignment horizontal="center" vertical="center" wrapText="1"/>
    </xf>
    <xf numFmtId="14" fontId="56" fillId="24" borderId="94" xfId="0" applyNumberFormat="1" applyFont="1" applyFill="1" applyBorder="1" applyAlignment="1" applyProtection="1">
      <alignment horizontal="center" vertical="center" wrapText="1"/>
    </xf>
    <xf numFmtId="14" fontId="56" fillId="24" borderId="0" xfId="0" applyNumberFormat="1" applyFont="1" applyFill="1" applyBorder="1" applyAlignment="1" applyProtection="1">
      <alignment horizontal="center" vertical="center" wrapText="1"/>
    </xf>
    <xf numFmtId="14" fontId="56" fillId="24" borderId="95" xfId="0" applyNumberFormat="1" applyFont="1" applyFill="1" applyBorder="1" applyAlignment="1" applyProtection="1">
      <alignment horizontal="center" vertical="center" wrapText="1"/>
    </xf>
    <xf numFmtId="14" fontId="56" fillId="24" borderId="96" xfId="0" applyNumberFormat="1" applyFont="1" applyFill="1" applyBorder="1" applyAlignment="1" applyProtection="1">
      <alignment horizontal="center" vertical="center" wrapText="1"/>
    </xf>
    <xf numFmtId="14" fontId="56" fillId="24" borderId="97" xfId="0" applyNumberFormat="1" applyFont="1" applyFill="1" applyBorder="1" applyAlignment="1" applyProtection="1">
      <alignment horizontal="center" vertical="center" wrapText="1"/>
    </xf>
    <xf numFmtId="14" fontId="56" fillId="24" borderId="98" xfId="0" applyNumberFormat="1" applyFont="1" applyFill="1" applyBorder="1" applyAlignment="1" applyProtection="1">
      <alignment horizontal="center" vertical="center" wrapText="1"/>
    </xf>
    <xf numFmtId="0" fontId="32" fillId="0" borderId="36" xfId="2" applyFont="1" applyFill="1" applyBorder="1" applyAlignment="1" applyProtection="1">
      <alignment horizontal="center" vertical="center" wrapText="1"/>
    </xf>
    <xf numFmtId="0" fontId="32" fillId="0" borderId="37" xfId="2" applyFont="1" applyFill="1" applyBorder="1" applyAlignment="1" applyProtection="1">
      <alignment horizontal="center" vertical="center" wrapText="1"/>
    </xf>
    <xf numFmtId="0" fontId="32" fillId="0" borderId="34" xfId="2" applyFont="1" applyFill="1" applyBorder="1" applyAlignment="1" applyProtection="1">
      <alignment horizontal="center" vertical="center" wrapText="1"/>
    </xf>
    <xf numFmtId="0" fontId="32" fillId="0" borderId="38" xfId="2" applyFont="1" applyFill="1" applyBorder="1" applyAlignment="1" applyProtection="1">
      <alignment horizontal="center" vertical="center" wrapText="1"/>
    </xf>
    <xf numFmtId="14" fontId="14" fillId="16" borderId="44" xfId="0" applyNumberFormat="1" applyFont="1" applyFill="1" applyBorder="1" applyAlignment="1" applyProtection="1">
      <alignment horizontal="right" vertical="center"/>
    </xf>
    <xf numFmtId="14" fontId="14" fillId="16" borderId="5" xfId="0" applyNumberFormat="1" applyFont="1" applyFill="1" applyBorder="1" applyAlignment="1" applyProtection="1">
      <alignment horizontal="right" vertical="center"/>
    </xf>
    <xf numFmtId="14" fontId="14" fillId="16" borderId="45" xfId="0" applyNumberFormat="1" applyFont="1" applyFill="1" applyBorder="1" applyAlignment="1" applyProtection="1">
      <alignment horizontal="right" vertical="center"/>
    </xf>
    <xf numFmtId="0" fontId="4" fillId="0" borderId="41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0" fontId="4" fillId="0" borderId="66" xfId="0" applyNumberFormat="1" applyFont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29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4" fillId="0" borderId="43" xfId="0" applyNumberFormat="1" applyFont="1" applyBorder="1" applyAlignment="1" applyProtection="1">
      <alignment horizontal="center" vertical="center" wrapText="1"/>
    </xf>
    <xf numFmtId="0" fontId="45" fillId="21" borderId="47" xfId="10" applyFont="1" applyFill="1" applyBorder="1" applyAlignment="1" applyProtection="1">
      <alignment horizontal="center" vertical="center"/>
    </xf>
    <xf numFmtId="0" fontId="45" fillId="21" borderId="83" xfId="10" applyFont="1" applyFill="1" applyBorder="1" applyAlignment="1" applyProtection="1">
      <alignment horizontal="center" vertical="center"/>
    </xf>
    <xf numFmtId="0" fontId="45" fillId="21" borderId="89" xfId="10" applyFont="1" applyFill="1" applyBorder="1" applyAlignment="1" applyProtection="1">
      <alignment horizontal="center" vertical="center"/>
    </xf>
    <xf numFmtId="14" fontId="43" fillId="22" borderId="44" xfId="0" applyNumberFormat="1" applyFont="1" applyFill="1" applyBorder="1" applyAlignment="1" applyProtection="1">
      <alignment horizontal="right" vertical="center"/>
    </xf>
    <xf numFmtId="14" fontId="43" fillId="22" borderId="5" xfId="0" applyNumberFormat="1" applyFont="1" applyFill="1" applyBorder="1" applyAlignment="1" applyProtection="1">
      <alignment horizontal="right" vertical="center"/>
    </xf>
    <xf numFmtId="14" fontId="43" fillId="22" borderId="45" xfId="0" applyNumberFormat="1" applyFont="1" applyFill="1" applyBorder="1" applyAlignment="1" applyProtection="1">
      <alignment horizontal="right" vertical="center"/>
    </xf>
    <xf numFmtId="0" fontId="45" fillId="0" borderId="0" xfId="10" applyNumberFormat="1" applyFont="1" applyBorder="1" applyAlignment="1" applyProtection="1">
      <alignment horizontal="left" vertical="top" wrapText="1"/>
    </xf>
    <xf numFmtId="0" fontId="43" fillId="0" borderId="0" xfId="10" applyNumberFormat="1" applyFont="1" applyFill="1" applyAlignment="1" applyProtection="1">
      <alignment horizontal="left" vertical="top"/>
    </xf>
    <xf numFmtId="0" fontId="45" fillId="0" borderId="0" xfId="10" applyNumberFormat="1" applyFont="1" applyAlignment="1" applyProtection="1">
      <alignment horizontal="left" vertical="top" wrapText="1"/>
    </xf>
    <xf numFmtId="0" fontId="45" fillId="0" borderId="0" xfId="10" applyFont="1" applyAlignment="1" applyProtection="1">
      <alignment horizontal="left"/>
    </xf>
    <xf numFmtId="0" fontId="43" fillId="0" borderId="0" xfId="10" applyFont="1" applyBorder="1" applyAlignment="1" applyProtection="1">
      <alignment horizontal="center"/>
    </xf>
    <xf numFmtId="0" fontId="43" fillId="0" borderId="0" xfId="10" applyNumberFormat="1" applyFont="1" applyAlignment="1" applyProtection="1">
      <alignment wrapText="1"/>
    </xf>
    <xf numFmtId="171" fontId="45" fillId="0" borderId="0" xfId="10" applyNumberFormat="1" applyFont="1" applyAlignment="1" applyProtection="1">
      <alignment horizontal="left"/>
    </xf>
    <xf numFmtId="0" fontId="43" fillId="0" borderId="73" xfId="10" applyFont="1" applyBorder="1" applyAlignment="1" applyProtection="1">
      <alignment horizontal="center" vertical="center"/>
    </xf>
    <xf numFmtId="0" fontId="43" fillId="0" borderId="63" xfId="10" applyFont="1" applyBorder="1" applyAlignment="1" applyProtection="1">
      <alignment horizontal="center" vertical="center"/>
    </xf>
    <xf numFmtId="0" fontId="43" fillId="0" borderId="72" xfId="10" applyFont="1" applyBorder="1" applyAlignment="1" applyProtection="1">
      <alignment horizontal="center" vertical="center"/>
    </xf>
    <xf numFmtId="0" fontId="43" fillId="0" borderId="76" xfId="10" applyFont="1" applyBorder="1" applyAlignment="1" applyProtection="1">
      <alignment horizontal="center" vertical="center"/>
    </xf>
    <xf numFmtId="0" fontId="50" fillId="11" borderId="73" xfId="2" applyFont="1" applyFill="1" applyBorder="1" applyAlignment="1" applyProtection="1">
      <alignment horizontal="center" vertical="center" wrapText="1"/>
    </xf>
    <xf numFmtId="0" fontId="50" fillId="11" borderId="77" xfId="2" applyFont="1" applyFill="1" applyBorder="1" applyAlignment="1" applyProtection="1">
      <alignment horizontal="center" vertical="center" wrapText="1"/>
    </xf>
    <xf numFmtId="0" fontId="50" fillId="6" borderId="40" xfId="2" applyFont="1" applyFill="1" applyBorder="1" applyAlignment="1" applyProtection="1">
      <alignment horizontal="center" vertical="center" wrapText="1"/>
    </xf>
    <xf numFmtId="0" fontId="50" fillId="6" borderId="74" xfId="2" applyFont="1" applyFill="1" applyBorder="1" applyAlignment="1" applyProtection="1">
      <alignment horizontal="center" vertical="center" wrapText="1"/>
    </xf>
    <xf numFmtId="0" fontId="50" fillId="6" borderId="75" xfId="2" applyFont="1" applyFill="1" applyBorder="1" applyAlignment="1" applyProtection="1">
      <alignment horizontal="center" vertical="center" wrapText="1"/>
    </xf>
    <xf numFmtId="0" fontId="43" fillId="0" borderId="20" xfId="10" applyFont="1" applyBorder="1" applyAlignment="1" applyProtection="1">
      <alignment horizontal="center" vertical="center" wrapText="1"/>
    </xf>
    <xf numFmtId="0" fontId="43" fillId="0" borderId="85" xfId="10" applyFont="1" applyBorder="1" applyAlignment="1" applyProtection="1">
      <alignment horizontal="center" vertical="center" wrapText="1"/>
    </xf>
    <xf numFmtId="49" fontId="45" fillId="0" borderId="0" xfId="10" applyNumberFormat="1" applyFont="1" applyAlignment="1" applyProtection="1">
      <alignment horizontal="left" vertical="center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43" fillId="0" borderId="40" xfId="10" applyFont="1" applyBorder="1" applyAlignment="1" applyProtection="1">
      <alignment horizontal="center" vertical="center" wrapText="1"/>
    </xf>
    <xf numFmtId="0" fontId="43" fillId="0" borderId="74" xfId="10" applyFont="1" applyBorder="1" applyAlignment="1" applyProtection="1">
      <alignment horizontal="center" vertical="center" wrapText="1"/>
    </xf>
    <xf numFmtId="0" fontId="43" fillId="0" borderId="23" xfId="10" applyFont="1" applyBorder="1" applyAlignment="1" applyProtection="1">
      <alignment horizontal="center" vertical="center" wrapText="1"/>
    </xf>
    <xf numFmtId="0" fontId="43" fillId="0" borderId="57" xfId="10" applyFont="1" applyBorder="1" applyAlignment="1" applyProtection="1">
      <alignment horizontal="center" vertical="center" wrapText="1"/>
    </xf>
    <xf numFmtId="0" fontId="43" fillId="0" borderId="62" xfId="10" applyFont="1" applyBorder="1" applyAlignment="1" applyProtection="1">
      <alignment horizontal="center" vertical="center" wrapText="1"/>
    </xf>
    <xf numFmtId="0" fontId="43" fillId="0" borderId="8" xfId="10" applyFont="1" applyBorder="1" applyAlignment="1" applyProtection="1">
      <alignment horizontal="center" vertical="center" wrapText="1"/>
    </xf>
    <xf numFmtId="1" fontId="43" fillId="0" borderId="10" xfId="10" applyNumberFormat="1" applyFont="1" applyBorder="1" applyAlignment="1" applyProtection="1">
      <alignment horizontal="center" vertical="center" wrapText="1"/>
    </xf>
    <xf numFmtId="1" fontId="43" fillId="0" borderId="23" xfId="10" applyNumberFormat="1" applyFont="1" applyBorder="1" applyAlignment="1" applyProtection="1">
      <alignment horizontal="center" vertical="center" wrapText="1"/>
    </xf>
    <xf numFmtId="1" fontId="43" fillId="0" borderId="22" xfId="10" applyNumberFormat="1" applyFont="1" applyBorder="1" applyAlignment="1" applyProtection="1">
      <alignment horizontal="center" vertical="center" wrapText="1"/>
    </xf>
    <xf numFmtId="1" fontId="43" fillId="0" borderId="8" xfId="10" applyNumberFormat="1" applyFont="1" applyBorder="1" applyAlignment="1" applyProtection="1">
      <alignment horizontal="center" vertical="center" wrapText="1"/>
    </xf>
    <xf numFmtId="1" fontId="43" fillId="0" borderId="22" xfId="10" applyNumberFormat="1" applyFont="1" applyFill="1" applyBorder="1" applyAlignment="1" applyProtection="1">
      <alignment horizontal="center" vertical="center"/>
    </xf>
    <xf numFmtId="1" fontId="43" fillId="0" borderId="8" xfId="10" applyNumberFormat="1" applyFont="1" applyFill="1" applyBorder="1" applyAlignment="1" applyProtection="1">
      <alignment horizontal="center" vertical="center"/>
    </xf>
    <xf numFmtId="0" fontId="45" fillId="21" borderId="57" xfId="10" applyFont="1" applyFill="1" applyBorder="1" applyAlignment="1" applyProtection="1">
      <alignment horizontal="center" vertical="center"/>
    </xf>
    <xf numFmtId="0" fontId="45" fillId="21" borderId="62" xfId="10" applyFont="1" applyFill="1" applyBorder="1" applyAlignment="1" applyProtection="1">
      <alignment horizontal="center" vertical="center"/>
    </xf>
    <xf numFmtId="0" fontId="45" fillId="21" borderId="8" xfId="10" applyFont="1" applyFill="1" applyBorder="1" applyAlignment="1" applyProtection="1">
      <alignment horizontal="center" vertical="center"/>
    </xf>
    <xf numFmtId="172" fontId="45" fillId="0" borderId="22" xfId="10" applyNumberFormat="1" applyFont="1" applyBorder="1" applyAlignment="1" applyProtection="1">
      <alignment horizontal="center" vertical="center" wrapText="1"/>
    </xf>
    <xf numFmtId="172" fontId="45" fillId="0" borderId="8" xfId="10" applyNumberFormat="1" applyFont="1" applyBorder="1" applyAlignment="1" applyProtection="1">
      <alignment horizontal="center" vertical="center" wrapText="1"/>
    </xf>
    <xf numFmtId="0" fontId="45" fillId="0" borderId="22" xfId="10" applyFont="1" applyBorder="1" applyAlignment="1" applyProtection="1">
      <alignment horizontal="center" vertical="center" wrapText="1"/>
    </xf>
    <xf numFmtId="0" fontId="45" fillId="0" borderId="8" xfId="10" applyFont="1" applyBorder="1" applyAlignment="1" applyProtection="1">
      <alignment horizontal="center" vertical="center" wrapText="1"/>
    </xf>
    <xf numFmtId="0" fontId="45" fillId="21" borderId="4" xfId="10" applyFont="1" applyFill="1" applyBorder="1" applyAlignment="1" applyProtection="1">
      <alignment horizontal="center" vertical="center"/>
    </xf>
    <xf numFmtId="172" fontId="45" fillId="0" borderId="10" xfId="10" applyNumberFormat="1" applyFont="1" applyBorder="1" applyAlignment="1" applyProtection="1">
      <alignment horizontal="center" vertical="center" wrapText="1"/>
    </xf>
    <xf numFmtId="172" fontId="45" fillId="0" borderId="23" xfId="10" applyNumberFormat="1" applyFont="1" applyBorder="1" applyAlignment="1" applyProtection="1">
      <alignment horizontal="center" vertical="center" wrapText="1"/>
    </xf>
    <xf numFmtId="0" fontId="43" fillId="0" borderId="57" xfId="10" applyFont="1" applyFill="1" applyBorder="1" applyAlignment="1" applyProtection="1">
      <alignment horizontal="center" vertical="center"/>
    </xf>
    <xf numFmtId="0" fontId="43" fillId="0" borderId="62" xfId="10" applyFont="1" applyFill="1" applyBorder="1" applyAlignment="1" applyProtection="1">
      <alignment horizontal="center" vertical="center"/>
    </xf>
    <xf numFmtId="0" fontId="43" fillId="0" borderId="8" xfId="10" applyFont="1" applyFill="1" applyBorder="1" applyAlignment="1" applyProtection="1">
      <alignment horizontal="center" vertical="center"/>
    </xf>
    <xf numFmtId="0" fontId="45" fillId="0" borderId="10" xfId="10" applyFont="1" applyBorder="1" applyAlignment="1" applyProtection="1">
      <alignment horizontal="center" vertical="center" wrapText="1"/>
    </xf>
    <xf numFmtId="0" fontId="45" fillId="0" borderId="23" xfId="10" applyFont="1" applyBorder="1" applyAlignment="1" applyProtection="1">
      <alignment horizontal="center" vertical="center" wrapText="1"/>
    </xf>
  </cellXfs>
  <cellStyles count="11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Moeda 2" xfId="7" xr:uid="{00000000-0005-0000-0000-000006000000}"/>
    <cellStyle name="Normal 2" xfId="3" xr:uid="{00000000-0005-0000-0000-000008000000}"/>
    <cellStyle name="Result 1" xfId="8" xr:uid="{00000000-0005-0000-0000-000009000000}"/>
    <cellStyle name="Result2 1" xfId="9" xr:uid="{00000000-0005-0000-0000-00000A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</xdr:colOff>
      <xdr:row>0</xdr:row>
      <xdr:rowOff>209550</xdr:rowOff>
    </xdr:from>
    <xdr:to>
      <xdr:col>14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CADET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26 and 27 May 2018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CADET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28 to 30 May 2018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Coimbra - Portugal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25</xdr:col>
      <xdr:colOff>803136</xdr:colOff>
      <xdr:row>0</xdr:row>
      <xdr:rowOff>109068</xdr:rowOff>
    </xdr:from>
    <xdr:to>
      <xdr:col>30</xdr:col>
      <xdr:colOff>4832</xdr:colOff>
      <xdr:row>7</xdr:row>
      <xdr:rowOff>21855</xdr:rowOff>
    </xdr:to>
    <xdr:pic>
      <xdr:nvPicPr>
        <xdr:cNvPr id="4" name="Imagem 3" descr="FPJ_logo_horizontal_CMY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78922" y="109068"/>
          <a:ext cx="4304374" cy="1763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59</xdr:row>
      <xdr:rowOff>85726</xdr:rowOff>
    </xdr:from>
    <xdr:to>
      <xdr:col>10</xdr:col>
      <xdr:colOff>423824</xdr:colOff>
      <xdr:row>65</xdr:row>
      <xdr:rowOff>98425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2350" y="14976476"/>
          <a:ext cx="2354224" cy="191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298707</xdr:colOff>
      <xdr:row>5</xdr:row>
      <xdr:rowOff>246528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2119" cy="1815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i%20Vieira\Desktop\FPJ\Provas&amp;A&#231;&#245;es\2018\EOpenWomen%202018\Outlines%20&amp;%20Forms\EJOW2018_POR_Hotel_Form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el_Form"/>
      <sheetName val="Invoice"/>
    </sheetNames>
    <sheetDataSet>
      <sheetData sheetId="0">
        <row r="13">
          <cell r="O13">
            <v>120</v>
          </cell>
          <cell r="Q13">
            <v>135</v>
          </cell>
          <cell r="S13">
            <v>100</v>
          </cell>
          <cell r="U13">
            <v>115</v>
          </cell>
        </row>
        <row r="19">
          <cell r="O19">
            <v>43131</v>
          </cell>
        </row>
        <row r="22">
          <cell r="O2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K67"/>
  <sheetViews>
    <sheetView showGridLines="0" showZeros="0" tabSelected="1" view="pageBreakPreview" zoomScale="67" zoomScaleNormal="67" zoomScaleSheetLayoutView="67" workbookViewId="0">
      <selection activeCell="B10" sqref="B10:E10"/>
    </sheetView>
  </sheetViews>
  <sheetFormatPr baseColWidth="10" defaultColWidth="12.5703125" defaultRowHeight="14.25" x14ac:dyDescent="0.2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17" width="14.7109375" style="3" customWidth="1"/>
    <col min="18" max="18" width="13.7109375" style="4" customWidth="1"/>
    <col min="19" max="20" width="13.7109375" style="3" customWidth="1"/>
    <col min="21" max="21" width="14.5703125" style="3" customWidth="1"/>
    <col min="22" max="27" width="13.7109375" style="4" customWidth="1"/>
    <col min="28" max="28" width="18.140625" style="4" customWidth="1"/>
    <col min="29" max="29" width="18.42578125" style="4" customWidth="1"/>
    <col min="30" max="30" width="12.7109375" style="4" bestFit="1" customWidth="1"/>
    <col min="31" max="31" width="13.7109375" style="21" customWidth="1"/>
    <col min="32" max="32" width="12.7109375" style="21" customWidth="1"/>
    <col min="33" max="33" width="12.7109375" style="3" customWidth="1"/>
    <col min="34" max="16384" width="12.5703125" style="3"/>
  </cols>
  <sheetData>
    <row r="1" spans="2:37" ht="24.75" customHeight="1" x14ac:dyDescent="0.2">
      <c r="B1" s="299" t="s">
        <v>9</v>
      </c>
      <c r="C1" s="299"/>
      <c r="D1" s="29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2"/>
    </row>
    <row r="2" spans="2:37" ht="15.75" customHeight="1" x14ac:dyDescent="0.2">
      <c r="V2" s="34"/>
      <c r="W2" s="34"/>
      <c r="X2" s="34"/>
      <c r="Y2" s="34"/>
      <c r="Z2" s="34"/>
      <c r="AA2" s="34"/>
      <c r="AB2" s="34"/>
      <c r="AC2" s="34"/>
      <c r="AD2" s="34"/>
      <c r="AE2" s="34"/>
      <c r="AF2" s="5"/>
    </row>
    <row r="3" spans="2:37" ht="20.25" customHeight="1" x14ac:dyDescent="0.2">
      <c r="B3" s="6" t="s">
        <v>99</v>
      </c>
      <c r="R3" s="37" t="s">
        <v>12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5"/>
    </row>
    <row r="4" spans="2:37" ht="18" x14ac:dyDescent="0.2">
      <c r="B4" s="54" t="s">
        <v>13</v>
      </c>
      <c r="R4" s="315" t="s">
        <v>39</v>
      </c>
      <c r="S4" s="316"/>
      <c r="T4" s="316"/>
      <c r="U4" s="317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"/>
    </row>
    <row r="5" spans="2:37" ht="32.25" customHeight="1" x14ac:dyDescent="0.2">
      <c r="B5" s="54" t="s">
        <v>46</v>
      </c>
      <c r="R5" s="288" t="s">
        <v>97</v>
      </c>
      <c r="S5" s="289"/>
      <c r="T5" s="289"/>
      <c r="U5" s="290"/>
      <c r="V5" s="34"/>
      <c r="W5" s="279" t="s">
        <v>82</v>
      </c>
      <c r="X5" s="34"/>
      <c r="Z5" s="274" t="s">
        <v>61</v>
      </c>
      <c r="AA5" s="34"/>
      <c r="AB5" s="34"/>
      <c r="AC5" s="34"/>
      <c r="AD5" s="34"/>
      <c r="AE5" s="34"/>
      <c r="AF5" s="5"/>
    </row>
    <row r="6" spans="2:37" ht="18" x14ac:dyDescent="0.2">
      <c r="B6" s="54"/>
      <c r="R6" s="324" t="s">
        <v>35</v>
      </c>
      <c r="S6" s="325"/>
      <c r="T6" s="322" t="s">
        <v>36</v>
      </c>
      <c r="U6" s="323"/>
      <c r="V6" s="34"/>
      <c r="W6" s="279"/>
      <c r="X6" s="34"/>
      <c r="Z6" s="274"/>
      <c r="AA6" s="34"/>
      <c r="AB6" s="34"/>
      <c r="AC6" s="34"/>
      <c r="AD6" s="34"/>
      <c r="AE6" s="34"/>
      <c r="AF6" s="5"/>
    </row>
    <row r="7" spans="2:37" ht="15.75" customHeight="1" x14ac:dyDescent="0.2">
      <c r="R7" s="125" t="s">
        <v>37</v>
      </c>
      <c r="S7" s="125" t="s">
        <v>38</v>
      </c>
      <c r="T7" s="126" t="s">
        <v>37</v>
      </c>
      <c r="U7" s="126" t="s">
        <v>38</v>
      </c>
      <c r="V7" s="34"/>
      <c r="W7" s="197" t="s">
        <v>34</v>
      </c>
      <c r="X7" s="34"/>
      <c r="Z7" s="187" t="s">
        <v>76</v>
      </c>
      <c r="AA7" s="34"/>
      <c r="AB7" s="34"/>
      <c r="AC7" s="34"/>
      <c r="AD7" s="34"/>
      <c r="AE7" s="34"/>
      <c r="AF7" s="5"/>
    </row>
    <row r="8" spans="2:37" ht="15.95" customHeight="1" x14ac:dyDescent="0.2">
      <c r="B8" s="6" t="s">
        <v>0</v>
      </c>
      <c r="C8" s="7"/>
      <c r="R8" s="132">
        <v>85</v>
      </c>
      <c r="S8" s="132">
        <v>70</v>
      </c>
      <c r="T8" s="132">
        <v>100</v>
      </c>
      <c r="U8" s="132">
        <v>85</v>
      </c>
      <c r="V8" s="36"/>
      <c r="W8" s="198">
        <v>100</v>
      </c>
      <c r="X8" s="36"/>
      <c r="Z8" s="199">
        <v>10</v>
      </c>
      <c r="AA8" s="36"/>
      <c r="AB8" s="36"/>
      <c r="AC8" s="36"/>
      <c r="AD8" s="36"/>
      <c r="AE8" s="36"/>
      <c r="AF8" s="8"/>
    </row>
    <row r="9" spans="2:37" ht="15.75" thickBot="1" x14ac:dyDescent="0.25">
      <c r="B9" s="298" t="s">
        <v>1</v>
      </c>
      <c r="C9" s="298"/>
      <c r="D9" s="298"/>
      <c r="E9" s="9"/>
      <c r="F9" s="9"/>
      <c r="G9" s="27" t="s">
        <v>2</v>
      </c>
      <c r="H9" s="9"/>
      <c r="I9" s="9"/>
      <c r="J9" s="9"/>
      <c r="V9" s="37"/>
      <c r="W9" s="37"/>
      <c r="X9" s="37"/>
      <c r="Y9" s="37"/>
      <c r="Z9" s="37"/>
      <c r="AA9" s="37"/>
      <c r="AB9" s="3"/>
      <c r="AC9" s="8"/>
      <c r="AD9" s="8"/>
    </row>
    <row r="10" spans="2:37" ht="33.75" customHeight="1" thickBot="1" x14ac:dyDescent="0.25">
      <c r="B10" s="300"/>
      <c r="C10" s="301"/>
      <c r="D10" s="301"/>
      <c r="E10" s="302"/>
      <c r="F10" s="26"/>
      <c r="G10" s="282"/>
      <c r="H10" s="283"/>
      <c r="I10" s="283"/>
      <c r="J10" s="283"/>
      <c r="K10" s="283"/>
      <c r="L10" s="284"/>
      <c r="M10" s="155"/>
      <c r="N10" s="155"/>
      <c r="O10" s="155"/>
      <c r="P10" s="155"/>
      <c r="R10" s="288" t="s">
        <v>98</v>
      </c>
      <c r="S10" s="289"/>
      <c r="T10" s="289"/>
      <c r="U10" s="290"/>
      <c r="W10" s="318" t="s">
        <v>40</v>
      </c>
      <c r="X10" s="319"/>
      <c r="Z10" s="270" t="s">
        <v>31</v>
      </c>
      <c r="AA10" s="271"/>
      <c r="AB10" s="264" t="s">
        <v>42</v>
      </c>
      <c r="AC10" s="265"/>
      <c r="AF10" s="3"/>
      <c r="AG10" s="8"/>
      <c r="AH10" s="8"/>
    </row>
    <row r="11" spans="2:37" s="11" customFormat="1" ht="20.25" customHeight="1" thickBot="1" x14ac:dyDescent="0.25">
      <c r="B11" s="309" t="s">
        <v>3</v>
      </c>
      <c r="C11" s="309"/>
      <c r="D11" s="309"/>
      <c r="E11" s="10"/>
      <c r="F11" s="15"/>
      <c r="G11" s="139" t="s">
        <v>4</v>
      </c>
      <c r="H11" s="28"/>
      <c r="I11" s="28"/>
      <c r="J11" s="28"/>
      <c r="K11" s="28"/>
      <c r="L11" s="28"/>
      <c r="M11" s="29"/>
      <c r="N11" s="29"/>
      <c r="O11" s="29"/>
      <c r="P11" s="29"/>
      <c r="R11" s="324" t="s">
        <v>35</v>
      </c>
      <c r="S11" s="325"/>
      <c r="T11" s="322" t="s">
        <v>36</v>
      </c>
      <c r="U11" s="323"/>
      <c r="W11" s="320" t="s">
        <v>41</v>
      </c>
      <c r="X11" s="321"/>
      <c r="Z11" s="272"/>
      <c r="AA11" s="273"/>
      <c r="AB11" s="264"/>
      <c r="AC11" s="265"/>
      <c r="AG11" s="8"/>
      <c r="AH11" s="8"/>
    </row>
    <row r="12" spans="2:37" ht="24" thickBot="1" x14ac:dyDescent="0.3">
      <c r="B12" s="300"/>
      <c r="C12" s="303"/>
      <c r="D12" s="303"/>
      <c r="E12" s="304"/>
      <c r="F12" s="26"/>
      <c r="G12" s="285"/>
      <c r="H12" s="286"/>
      <c r="I12" s="286"/>
      <c r="J12" s="286"/>
      <c r="K12" s="286"/>
      <c r="L12" s="287"/>
      <c r="M12" s="156"/>
      <c r="N12" s="156"/>
      <c r="O12" s="156"/>
      <c r="P12" s="156"/>
      <c r="Q12" s="142"/>
      <c r="R12" s="125" t="s">
        <v>37</v>
      </c>
      <c r="S12" s="125" t="s">
        <v>38</v>
      </c>
      <c r="T12" s="126" t="s">
        <v>37</v>
      </c>
      <c r="U12" s="126" t="s">
        <v>38</v>
      </c>
      <c r="W12" s="127" t="s">
        <v>37</v>
      </c>
      <c r="X12" s="127" t="s">
        <v>38</v>
      </c>
      <c r="Z12" s="268" t="s">
        <v>34</v>
      </c>
      <c r="AA12" s="269"/>
      <c r="AB12" s="262" t="s">
        <v>34</v>
      </c>
      <c r="AC12" s="263"/>
      <c r="AF12" s="3"/>
    </row>
    <row r="13" spans="2:37" s="11" customFormat="1" ht="15" x14ac:dyDescent="0.2">
      <c r="C13" s="12"/>
      <c r="D13" s="13"/>
      <c r="E13" s="14"/>
      <c r="F13" s="14"/>
      <c r="Q13" s="138"/>
      <c r="R13" s="132">
        <v>65</v>
      </c>
      <c r="S13" s="132">
        <v>50</v>
      </c>
      <c r="T13" s="132">
        <v>80</v>
      </c>
      <c r="U13" s="132">
        <v>65</v>
      </c>
      <c r="W13" s="137">
        <v>100</v>
      </c>
      <c r="X13" s="133">
        <v>80</v>
      </c>
      <c r="Z13" s="266">
        <v>15</v>
      </c>
      <c r="AA13" s="267"/>
      <c r="AB13" s="260">
        <v>25</v>
      </c>
      <c r="AC13" s="261"/>
      <c r="AF13" s="31"/>
      <c r="AG13" s="32"/>
      <c r="AH13" s="16"/>
      <c r="AI13" s="16"/>
      <c r="AJ13" s="23"/>
      <c r="AK13" s="23"/>
    </row>
    <row r="14" spans="2:37" ht="21" thickBot="1" x14ac:dyDescent="0.35">
      <c r="B14" s="17" t="s">
        <v>5</v>
      </c>
      <c r="U14" s="123"/>
      <c r="V14" s="123"/>
      <c r="W14" s="123"/>
      <c r="X14" s="123"/>
      <c r="Y14" s="123"/>
      <c r="Z14" s="123"/>
      <c r="AA14" s="123"/>
      <c r="AB14" s="124"/>
      <c r="AC14" s="33"/>
      <c r="AD14" s="33"/>
      <c r="AE14" s="30"/>
      <c r="AF14" s="18"/>
      <c r="AG14" s="24"/>
      <c r="AH14" s="24"/>
    </row>
    <row r="15" spans="2:37" s="19" customFormat="1" ht="16.5" customHeight="1" x14ac:dyDescent="0.2">
      <c r="B15" s="307" t="s">
        <v>6</v>
      </c>
      <c r="C15" s="305" t="s">
        <v>83</v>
      </c>
      <c r="D15" s="310" t="s">
        <v>11</v>
      </c>
      <c r="E15" s="312" t="s">
        <v>10</v>
      </c>
      <c r="F15" s="353" t="s">
        <v>23</v>
      </c>
      <c r="G15" s="354"/>
      <c r="H15" s="354"/>
      <c r="I15" s="354"/>
      <c r="J15" s="354"/>
      <c r="K15" s="354"/>
      <c r="L15" s="354"/>
      <c r="M15" s="354"/>
      <c r="N15" s="355"/>
      <c r="O15" s="356"/>
      <c r="P15" s="291" t="s">
        <v>50</v>
      </c>
      <c r="Q15" s="292"/>
      <c r="R15" s="292"/>
      <c r="S15" s="292"/>
      <c r="T15" s="292"/>
      <c r="U15" s="292"/>
      <c r="V15" s="292"/>
      <c r="W15" s="292"/>
      <c r="X15" s="292"/>
      <c r="Y15" s="292"/>
      <c r="Z15" s="340" t="s">
        <v>30</v>
      </c>
      <c r="AA15" s="341"/>
      <c r="AB15" s="292" t="s">
        <v>42</v>
      </c>
      <c r="AC15" s="292"/>
      <c r="AD15" s="326" t="s">
        <v>22</v>
      </c>
      <c r="AE15" s="22"/>
      <c r="AF15" s="22"/>
      <c r="AG15" s="25"/>
    </row>
    <row r="16" spans="2:37" s="19" customFormat="1" ht="33.75" customHeight="1" thickBot="1" x14ac:dyDescent="0.25">
      <c r="B16" s="308"/>
      <c r="C16" s="306"/>
      <c r="D16" s="311"/>
      <c r="E16" s="313"/>
      <c r="F16" s="357"/>
      <c r="G16" s="358"/>
      <c r="H16" s="358"/>
      <c r="I16" s="358"/>
      <c r="J16" s="358"/>
      <c r="K16" s="358"/>
      <c r="L16" s="358"/>
      <c r="M16" s="358"/>
      <c r="N16" s="359"/>
      <c r="O16" s="360"/>
      <c r="P16" s="293"/>
      <c r="Q16" s="294"/>
      <c r="R16" s="294"/>
      <c r="S16" s="294"/>
      <c r="T16" s="294"/>
      <c r="U16" s="294"/>
      <c r="V16" s="294"/>
      <c r="W16" s="294"/>
      <c r="X16" s="294"/>
      <c r="Y16" s="294"/>
      <c r="Z16" s="342"/>
      <c r="AA16" s="343"/>
      <c r="AB16" s="294"/>
      <c r="AC16" s="294"/>
      <c r="AD16" s="327"/>
      <c r="AE16" s="22"/>
      <c r="AF16" s="22"/>
      <c r="AG16" s="25"/>
    </row>
    <row r="17" spans="2:33" s="19" customFormat="1" ht="33.75" customHeight="1" x14ac:dyDescent="0.2">
      <c r="B17" s="308"/>
      <c r="C17" s="306"/>
      <c r="D17" s="311"/>
      <c r="E17" s="313"/>
      <c r="F17" s="347" t="s">
        <v>14</v>
      </c>
      <c r="G17" s="348"/>
      <c r="H17" s="348"/>
      <c r="I17" s="349"/>
      <c r="J17" s="361"/>
      <c r="K17" s="347" t="s">
        <v>15</v>
      </c>
      <c r="L17" s="348"/>
      <c r="M17" s="348"/>
      <c r="N17" s="349"/>
      <c r="O17" s="349"/>
      <c r="P17" s="277" t="s">
        <v>77</v>
      </c>
      <c r="Q17" s="275" t="s">
        <v>32</v>
      </c>
      <c r="R17" s="350" t="s">
        <v>33</v>
      </c>
      <c r="S17" s="351"/>
      <c r="T17" s="351"/>
      <c r="U17" s="351"/>
      <c r="V17" s="352"/>
      <c r="W17" s="295" t="s">
        <v>21</v>
      </c>
      <c r="X17" s="296"/>
      <c r="Y17" s="297"/>
      <c r="Z17" s="280" t="s">
        <v>31</v>
      </c>
      <c r="AA17" s="281"/>
      <c r="AB17" s="118" t="s">
        <v>100</v>
      </c>
      <c r="AC17" s="119" t="s">
        <v>101</v>
      </c>
      <c r="AD17" s="327"/>
      <c r="AE17" s="22"/>
      <c r="AF17" s="22"/>
      <c r="AG17" s="25"/>
    </row>
    <row r="18" spans="2:33" s="19" customFormat="1" ht="27.75" customHeight="1" thickBot="1" x14ac:dyDescent="0.25">
      <c r="B18" s="308"/>
      <c r="C18" s="306"/>
      <c r="D18" s="311"/>
      <c r="E18" s="314"/>
      <c r="F18" s="116" t="s">
        <v>16</v>
      </c>
      <c r="G18" s="86" t="s">
        <v>17</v>
      </c>
      <c r="H18" s="141" t="s">
        <v>20</v>
      </c>
      <c r="I18" s="86" t="s">
        <v>18</v>
      </c>
      <c r="J18" s="87" t="s">
        <v>19</v>
      </c>
      <c r="K18" s="116" t="s">
        <v>16</v>
      </c>
      <c r="L18" s="86" t="s">
        <v>17</v>
      </c>
      <c r="M18" s="86" t="s">
        <v>18</v>
      </c>
      <c r="N18" s="140" t="s">
        <v>20</v>
      </c>
      <c r="O18" s="140" t="s">
        <v>19</v>
      </c>
      <c r="P18" s="278"/>
      <c r="Q18" s="276"/>
      <c r="R18" s="243">
        <v>43243</v>
      </c>
      <c r="S18" s="244">
        <v>43244</v>
      </c>
      <c r="T18" s="244">
        <v>43245</v>
      </c>
      <c r="U18" s="244">
        <v>43246</v>
      </c>
      <c r="V18" s="120">
        <v>43247</v>
      </c>
      <c r="W18" s="121">
        <v>43248</v>
      </c>
      <c r="X18" s="245">
        <v>43249</v>
      </c>
      <c r="Y18" s="246">
        <v>43250</v>
      </c>
      <c r="Z18" s="238">
        <v>43246</v>
      </c>
      <c r="AA18" s="122">
        <v>43247</v>
      </c>
      <c r="AB18" s="108" t="s">
        <v>106</v>
      </c>
      <c r="AC18" s="109" t="s">
        <v>107</v>
      </c>
      <c r="AD18" s="328"/>
    </row>
    <row r="19" spans="2:33" s="76" customFormat="1" ht="20.100000000000001" customHeight="1" thickTop="1" x14ac:dyDescent="0.2">
      <c r="B19" s="66" t="s">
        <v>7</v>
      </c>
      <c r="C19" s="200" t="s">
        <v>51</v>
      </c>
      <c r="D19" s="128" t="s">
        <v>84</v>
      </c>
      <c r="E19" s="193" t="s">
        <v>85</v>
      </c>
      <c r="F19" s="67">
        <v>43244</v>
      </c>
      <c r="G19" s="90">
        <v>0.625</v>
      </c>
      <c r="H19" s="143" t="s">
        <v>47</v>
      </c>
      <c r="I19" s="68" t="s">
        <v>24</v>
      </c>
      <c r="J19" s="111" t="s">
        <v>26</v>
      </c>
      <c r="K19" s="67">
        <v>43251</v>
      </c>
      <c r="L19" s="90">
        <v>0.29166666666666669</v>
      </c>
      <c r="M19" s="68" t="s">
        <v>48</v>
      </c>
      <c r="N19" s="68" t="s">
        <v>24</v>
      </c>
      <c r="O19" s="69" t="s">
        <v>28</v>
      </c>
      <c r="P19" s="181" t="s">
        <v>89</v>
      </c>
      <c r="Q19" s="188" t="s">
        <v>90</v>
      </c>
      <c r="R19" s="70"/>
      <c r="S19" s="71" t="s">
        <v>92</v>
      </c>
      <c r="T19" s="72" t="s">
        <v>91</v>
      </c>
      <c r="U19" s="72" t="s">
        <v>91</v>
      </c>
      <c r="V19" s="73" t="s">
        <v>91</v>
      </c>
      <c r="W19" s="88" t="s">
        <v>91</v>
      </c>
      <c r="X19" s="74" t="s">
        <v>91</v>
      </c>
      <c r="Y19" s="75" t="s">
        <v>91</v>
      </c>
      <c r="Z19" s="239"/>
      <c r="AA19" s="129"/>
      <c r="AB19" s="100" t="s">
        <v>88</v>
      </c>
      <c r="AC19" s="101" t="s">
        <v>88</v>
      </c>
      <c r="AD19" s="208">
        <f t="shared" ref="AD19:AD45" si="0">IF(E19="-40 Kg",EJU,0)+IF(E19="-44 Kg",EJU,0)+IF(E19="-48 Kg",EJU,0)+IF(E19="-52 Kg",EJU,0)+IF(E19="-57 Kg",EJU,0)+IF(E19="-63 Kg",EJU,0)+IF(E19="-70 Kg",EJU,0)+IF(E19="+70 Kg",EJU,0)+IF(E19="-50 Kg",EJU,0)+IF(E19="-55 Kg",EJU,0)+IF(E19="-60 Kg",EJU,0)+IF(E19="-66 Kg",EJU,0)+IF(E19="-73 Kg",EJU,0)+IF(E19="-81 Kg",EJU,0)+IF(E19="-90 Kg",EJU,0)+IF(E19="+90 Kg",EJU,0)+IF(P19="A",IF(Q19="BB",(IF(R19="Single",Single_BB,0)+(IF(R19="Twin/Triple",TWN_BB,0))+IF(S19="Single",Single_BB,0)+IF(S19="Twin/Triple",TWN_BB,0)+IF(T19="Single",Single_BB,0)+IF(T19="Twin/Triple",TWN_BB,0)+IF(U19="Single",Single_BB,0)+IF(U19="Twin/Triple",TWN_BB,0)+IF(V19="Single",Single_BB,0)+IF(V19="Twin/Triple",TWN_BB,0)))+IF(Q19="HB",(IF(R19="Single",Single_HB,0)+(IF(R19="Twin/Triple",TWN_HB,0))+IF(S19="Single",Single_HB,0)+IF(S19="Twin/Triple",TWN_HB,0)+IF(T19="Single",Single_HB,0)+IF(T19="Twin/Triple",TWN_HB,0)+IF(U19="Single",Single_HB,0)+IF(U19="Twin/Triple",TWN_HB,0)+IF(V19="Single",Single_HB,0)+IF(V19="Twin/Triple",TWN_HB,0))))+IF(P19="B",IF(Q19="BB",(IF(R19="Single",Single_BB2,0)+(IF(R19="Twin/Triple",TWN_BB2,0))+IF(S19="Single",Single_BB2,0)+IF(S19="Twin/Triple",TWN_BB2,0)+IF(T19="Single",Single_BB2,0)+IF(T19="Twin/Triple",TWN_BB2,0)+IF(U19="Single",Single_BB2,0)+IF(U19="Twin/Triple",TWN_BB2,0)+IF(V19="Single",Single_BB2,0)+IF(V19="Twin/Triple",TWN_BB2,0)))+IF(Q19="HB",(IF(R19="Single",Single_HB2,0)+(IF(R19="Twin/Triple",TWN_HB2,0))+IF(S19="Single",Single_HB2,0)+IF(S19="Twin/Triple",TWN_HB2,0)+IF(T19="Single",Single_HB2,0)+IF(T19="Twin/Triple",TWN_HB2,0)+IF(U19="Single",Single_HB2,0)+IF(U19="Twin/Triple",TWN_HB2,0)+IF(V19="Single",Single_HB2,0)+IF(V19="Twin/Triple",TWN_HB2,0))))+IF(W19="Single",Single_TC,0)+IF(W19="Twin/Triple",TWN_TC,0)+IF(X19="Single",Single_TC,0)+IF(X19="Twin/Triple",TWN_TC,0)+IF(Y19="Single",Single_TC,0)+IF(Y19="Twin/Triple",TWN_TC,0)+IF(Z19="YES",Lunch_Pack,0)+IF(AA19="YES",Lunch_Pack,0)+IF(AB19="YES",Transfer,0)+IF(AC19="YES",Transfer,0)</f>
        <v>645</v>
      </c>
    </row>
    <row r="20" spans="2:33" s="85" customFormat="1" ht="20.100000000000001" customHeight="1" thickBot="1" x14ac:dyDescent="0.25">
      <c r="B20" s="77" t="s">
        <v>8</v>
      </c>
      <c r="C20" s="201" t="s">
        <v>94</v>
      </c>
      <c r="D20" s="130" t="s">
        <v>95</v>
      </c>
      <c r="E20" s="110" t="s">
        <v>96</v>
      </c>
      <c r="F20" s="117">
        <v>43245</v>
      </c>
      <c r="G20" s="91">
        <v>0.52083333333333337</v>
      </c>
      <c r="H20" s="144" t="s">
        <v>47</v>
      </c>
      <c r="I20" s="92" t="s">
        <v>25</v>
      </c>
      <c r="J20" s="112" t="s">
        <v>27</v>
      </c>
      <c r="K20" s="117">
        <v>43251</v>
      </c>
      <c r="L20" s="91">
        <v>0.8125</v>
      </c>
      <c r="M20" s="92" t="s">
        <v>48</v>
      </c>
      <c r="N20" s="92" t="s">
        <v>25</v>
      </c>
      <c r="O20" s="93" t="s">
        <v>29</v>
      </c>
      <c r="P20" s="182" t="s">
        <v>89</v>
      </c>
      <c r="Q20" s="189" t="s">
        <v>90</v>
      </c>
      <c r="R20" s="78"/>
      <c r="S20" s="79"/>
      <c r="T20" s="80" t="s">
        <v>91</v>
      </c>
      <c r="U20" s="81" t="s">
        <v>91</v>
      </c>
      <c r="V20" s="82" t="s">
        <v>91</v>
      </c>
      <c r="W20" s="89" t="s">
        <v>91</v>
      </c>
      <c r="X20" s="83" t="s">
        <v>91</v>
      </c>
      <c r="Y20" s="84" t="s">
        <v>91</v>
      </c>
      <c r="Z20" s="240" t="s">
        <v>87</v>
      </c>
      <c r="AA20" s="131" t="s">
        <v>87</v>
      </c>
      <c r="AB20" s="102" t="s">
        <v>88</v>
      </c>
      <c r="AC20" s="103" t="s">
        <v>88</v>
      </c>
      <c r="AD20" s="209">
        <f t="shared" si="0"/>
        <v>585</v>
      </c>
    </row>
    <row r="21" spans="2:33" s="45" customFormat="1" ht="20.100000000000001" customHeight="1" x14ac:dyDescent="0.2">
      <c r="B21" s="38">
        <v>1</v>
      </c>
      <c r="C21" s="213"/>
      <c r="D21" s="39"/>
      <c r="E21" s="251"/>
      <c r="F21" s="157"/>
      <c r="G21" s="56"/>
      <c r="H21" s="145"/>
      <c r="I21" s="113"/>
      <c r="J21" s="113"/>
      <c r="K21" s="157"/>
      <c r="L21" s="56"/>
      <c r="M21" s="145"/>
      <c r="N21" s="113"/>
      <c r="O21" s="40"/>
      <c r="P21" s="183"/>
      <c r="Q21" s="190"/>
      <c r="R21" s="41"/>
      <c r="S21" s="42"/>
      <c r="T21" s="43"/>
      <c r="U21" s="43"/>
      <c r="V21" s="44"/>
      <c r="W21" s="64"/>
      <c r="X21" s="60"/>
      <c r="Y21" s="61"/>
      <c r="Z21" s="241"/>
      <c r="AA21" s="152"/>
      <c r="AB21" s="104"/>
      <c r="AC21" s="105"/>
      <c r="AD21" s="210">
        <f t="shared" si="0"/>
        <v>0</v>
      </c>
    </row>
    <row r="22" spans="2:33" s="45" customFormat="1" ht="20.100000000000001" customHeight="1" x14ac:dyDescent="0.2">
      <c r="B22" s="46">
        <f>B21+1</f>
        <v>2</v>
      </c>
      <c r="C22" s="214"/>
      <c r="D22" s="47"/>
      <c r="E22" s="252"/>
      <c r="F22" s="158"/>
      <c r="G22" s="57"/>
      <c r="H22" s="146"/>
      <c r="I22" s="114"/>
      <c r="J22" s="114"/>
      <c r="K22" s="158"/>
      <c r="L22" s="57"/>
      <c r="M22" s="146"/>
      <c r="N22" s="114"/>
      <c r="O22" s="58"/>
      <c r="P22" s="184"/>
      <c r="Q22" s="191"/>
      <c r="R22" s="48"/>
      <c r="S22" s="49"/>
      <c r="T22" s="50"/>
      <c r="U22" s="50"/>
      <c r="V22" s="51"/>
      <c r="W22" s="65"/>
      <c r="X22" s="62"/>
      <c r="Y22" s="63"/>
      <c r="Z22" s="241"/>
      <c r="AA22" s="152"/>
      <c r="AB22" s="106"/>
      <c r="AC22" s="107"/>
      <c r="AD22" s="211">
        <f t="shared" si="0"/>
        <v>0</v>
      </c>
    </row>
    <row r="23" spans="2:33" s="45" customFormat="1" ht="20.100000000000001" customHeight="1" x14ac:dyDescent="0.2">
      <c r="B23" s="46">
        <f t="shared" ref="B23:B44" si="1">B22+1</f>
        <v>3</v>
      </c>
      <c r="C23" s="214"/>
      <c r="D23" s="47"/>
      <c r="E23" s="252"/>
      <c r="F23" s="158"/>
      <c r="G23" s="57"/>
      <c r="H23" s="146"/>
      <c r="I23" s="114"/>
      <c r="J23" s="114"/>
      <c r="K23" s="158"/>
      <c r="L23" s="57"/>
      <c r="M23" s="146"/>
      <c r="N23" s="114"/>
      <c r="O23" s="58"/>
      <c r="P23" s="184"/>
      <c r="Q23" s="191"/>
      <c r="R23" s="48"/>
      <c r="S23" s="49"/>
      <c r="T23" s="50"/>
      <c r="U23" s="50"/>
      <c r="V23" s="51"/>
      <c r="W23" s="65"/>
      <c r="X23" s="62"/>
      <c r="Y23" s="63"/>
      <c r="Z23" s="241"/>
      <c r="AA23" s="152"/>
      <c r="AB23" s="106"/>
      <c r="AC23" s="107"/>
      <c r="AD23" s="211">
        <f t="shared" si="0"/>
        <v>0</v>
      </c>
    </row>
    <row r="24" spans="2:33" s="45" customFormat="1" ht="20.100000000000001" customHeight="1" x14ac:dyDescent="0.2">
      <c r="B24" s="46">
        <f t="shared" si="1"/>
        <v>4</v>
      </c>
      <c r="C24" s="214"/>
      <c r="D24" s="47"/>
      <c r="E24" s="252"/>
      <c r="F24" s="158"/>
      <c r="G24" s="57"/>
      <c r="H24" s="146"/>
      <c r="I24" s="114"/>
      <c r="J24" s="114"/>
      <c r="K24" s="158"/>
      <c r="L24" s="57"/>
      <c r="M24" s="146"/>
      <c r="N24" s="114"/>
      <c r="O24" s="58"/>
      <c r="P24" s="184"/>
      <c r="Q24" s="191"/>
      <c r="R24" s="48"/>
      <c r="S24" s="49"/>
      <c r="T24" s="50"/>
      <c r="U24" s="50"/>
      <c r="V24" s="51"/>
      <c r="W24" s="65"/>
      <c r="X24" s="62"/>
      <c r="Y24" s="63"/>
      <c r="Z24" s="241"/>
      <c r="AA24" s="152"/>
      <c r="AB24" s="106"/>
      <c r="AC24" s="107"/>
      <c r="AD24" s="211">
        <f t="shared" si="0"/>
        <v>0</v>
      </c>
    </row>
    <row r="25" spans="2:33" s="45" customFormat="1" ht="20.100000000000001" customHeight="1" x14ac:dyDescent="0.2">
      <c r="B25" s="46">
        <f t="shared" si="1"/>
        <v>5</v>
      </c>
      <c r="C25" s="214"/>
      <c r="D25" s="47"/>
      <c r="E25" s="252"/>
      <c r="F25" s="158"/>
      <c r="G25" s="57"/>
      <c r="H25" s="146"/>
      <c r="I25" s="114"/>
      <c r="J25" s="114"/>
      <c r="K25" s="158"/>
      <c r="L25" s="57"/>
      <c r="M25" s="146"/>
      <c r="N25" s="114"/>
      <c r="O25" s="58"/>
      <c r="P25" s="184"/>
      <c r="Q25" s="191"/>
      <c r="R25" s="48"/>
      <c r="S25" s="49"/>
      <c r="T25" s="50"/>
      <c r="U25" s="50"/>
      <c r="V25" s="51"/>
      <c r="W25" s="65"/>
      <c r="X25" s="62"/>
      <c r="Y25" s="63"/>
      <c r="Z25" s="241"/>
      <c r="AA25" s="152"/>
      <c r="AB25" s="106"/>
      <c r="AC25" s="107"/>
      <c r="AD25" s="211">
        <f t="shared" si="0"/>
        <v>0</v>
      </c>
    </row>
    <row r="26" spans="2:33" s="45" customFormat="1" ht="20.100000000000001" customHeight="1" x14ac:dyDescent="0.2">
      <c r="B26" s="46">
        <f t="shared" si="1"/>
        <v>6</v>
      </c>
      <c r="C26" s="214"/>
      <c r="D26" s="47"/>
      <c r="E26" s="252"/>
      <c r="F26" s="158"/>
      <c r="G26" s="57"/>
      <c r="H26" s="146"/>
      <c r="I26" s="114"/>
      <c r="J26" s="114"/>
      <c r="K26" s="158"/>
      <c r="L26" s="57"/>
      <c r="M26" s="146"/>
      <c r="N26" s="114"/>
      <c r="O26" s="58"/>
      <c r="P26" s="184"/>
      <c r="Q26" s="191"/>
      <c r="R26" s="48"/>
      <c r="S26" s="49"/>
      <c r="T26" s="50"/>
      <c r="U26" s="50"/>
      <c r="V26" s="51"/>
      <c r="W26" s="65"/>
      <c r="X26" s="62"/>
      <c r="Y26" s="63"/>
      <c r="Z26" s="241"/>
      <c r="AA26" s="152"/>
      <c r="AB26" s="106"/>
      <c r="AC26" s="107"/>
      <c r="AD26" s="211">
        <f t="shared" si="0"/>
        <v>0</v>
      </c>
    </row>
    <row r="27" spans="2:33" s="45" customFormat="1" ht="20.100000000000001" customHeight="1" x14ac:dyDescent="0.2">
      <c r="B27" s="46">
        <f t="shared" si="1"/>
        <v>7</v>
      </c>
      <c r="C27" s="214"/>
      <c r="D27" s="47"/>
      <c r="E27" s="252"/>
      <c r="F27" s="158"/>
      <c r="G27" s="57"/>
      <c r="H27" s="146"/>
      <c r="I27" s="114"/>
      <c r="J27" s="114"/>
      <c r="K27" s="158"/>
      <c r="L27" s="57"/>
      <c r="M27" s="146"/>
      <c r="N27" s="114"/>
      <c r="O27" s="58"/>
      <c r="P27" s="184"/>
      <c r="Q27" s="191"/>
      <c r="R27" s="48"/>
      <c r="S27" s="49"/>
      <c r="T27" s="50"/>
      <c r="U27" s="50"/>
      <c r="V27" s="51"/>
      <c r="W27" s="65"/>
      <c r="X27" s="62"/>
      <c r="Y27" s="63"/>
      <c r="Z27" s="241"/>
      <c r="AA27" s="152"/>
      <c r="AB27" s="106"/>
      <c r="AC27" s="107"/>
      <c r="AD27" s="211">
        <f t="shared" si="0"/>
        <v>0</v>
      </c>
    </row>
    <row r="28" spans="2:33" s="45" customFormat="1" ht="20.100000000000001" customHeight="1" x14ac:dyDescent="0.2">
      <c r="B28" s="46">
        <f t="shared" si="1"/>
        <v>8</v>
      </c>
      <c r="C28" s="214"/>
      <c r="D28" s="47"/>
      <c r="E28" s="252"/>
      <c r="F28" s="158"/>
      <c r="G28" s="57"/>
      <c r="H28" s="146"/>
      <c r="I28" s="114"/>
      <c r="J28" s="114"/>
      <c r="K28" s="158"/>
      <c r="L28" s="57"/>
      <c r="M28" s="146"/>
      <c r="N28" s="114"/>
      <c r="O28" s="58"/>
      <c r="P28" s="184"/>
      <c r="Q28" s="191"/>
      <c r="R28" s="48"/>
      <c r="S28" s="49"/>
      <c r="T28" s="50"/>
      <c r="U28" s="50"/>
      <c r="V28" s="51"/>
      <c r="W28" s="65"/>
      <c r="X28" s="62"/>
      <c r="Y28" s="63"/>
      <c r="Z28" s="241"/>
      <c r="AA28" s="152"/>
      <c r="AB28" s="106"/>
      <c r="AC28" s="107"/>
      <c r="AD28" s="211">
        <f t="shared" si="0"/>
        <v>0</v>
      </c>
    </row>
    <row r="29" spans="2:33" s="45" customFormat="1" ht="20.100000000000001" customHeight="1" x14ac:dyDescent="0.2">
      <c r="B29" s="46">
        <f t="shared" si="1"/>
        <v>9</v>
      </c>
      <c r="C29" s="214"/>
      <c r="D29" s="47"/>
      <c r="E29" s="252"/>
      <c r="F29" s="158"/>
      <c r="G29" s="57"/>
      <c r="H29" s="146"/>
      <c r="I29" s="114"/>
      <c r="J29" s="114"/>
      <c r="K29" s="158"/>
      <c r="L29" s="57"/>
      <c r="M29" s="146"/>
      <c r="N29" s="114"/>
      <c r="O29" s="58"/>
      <c r="P29" s="184"/>
      <c r="Q29" s="191"/>
      <c r="R29" s="48"/>
      <c r="S29" s="49"/>
      <c r="T29" s="50"/>
      <c r="U29" s="50"/>
      <c r="V29" s="51"/>
      <c r="W29" s="65"/>
      <c r="X29" s="62"/>
      <c r="Y29" s="63"/>
      <c r="Z29" s="241"/>
      <c r="AA29" s="152"/>
      <c r="AB29" s="106"/>
      <c r="AC29" s="107"/>
      <c r="AD29" s="211">
        <f t="shared" si="0"/>
        <v>0</v>
      </c>
    </row>
    <row r="30" spans="2:33" s="45" customFormat="1" ht="20.100000000000001" customHeight="1" x14ac:dyDescent="0.2">
      <c r="B30" s="46">
        <f t="shared" si="1"/>
        <v>10</v>
      </c>
      <c r="C30" s="214"/>
      <c r="D30" s="47"/>
      <c r="E30" s="252"/>
      <c r="F30" s="158"/>
      <c r="G30" s="57"/>
      <c r="H30" s="146"/>
      <c r="I30" s="114"/>
      <c r="J30" s="114"/>
      <c r="K30" s="158"/>
      <c r="L30" s="57"/>
      <c r="M30" s="146"/>
      <c r="N30" s="114"/>
      <c r="O30" s="58"/>
      <c r="P30" s="184"/>
      <c r="Q30" s="191"/>
      <c r="R30" s="48"/>
      <c r="S30" s="49"/>
      <c r="T30" s="50"/>
      <c r="U30" s="50"/>
      <c r="V30" s="51"/>
      <c r="W30" s="65"/>
      <c r="X30" s="62"/>
      <c r="Y30" s="63"/>
      <c r="Z30" s="241"/>
      <c r="AA30" s="152"/>
      <c r="AB30" s="106"/>
      <c r="AC30" s="107"/>
      <c r="AD30" s="211">
        <f t="shared" si="0"/>
        <v>0</v>
      </c>
    </row>
    <row r="31" spans="2:33" s="45" customFormat="1" ht="20.100000000000001" customHeight="1" x14ac:dyDescent="0.2">
      <c r="B31" s="46">
        <f t="shared" si="1"/>
        <v>11</v>
      </c>
      <c r="C31" s="214"/>
      <c r="D31" s="47"/>
      <c r="E31" s="252"/>
      <c r="F31" s="158"/>
      <c r="G31" s="57"/>
      <c r="H31" s="146"/>
      <c r="I31" s="114"/>
      <c r="J31" s="114"/>
      <c r="K31" s="158"/>
      <c r="L31" s="57"/>
      <c r="M31" s="146"/>
      <c r="N31" s="114"/>
      <c r="O31" s="58"/>
      <c r="P31" s="184"/>
      <c r="Q31" s="191"/>
      <c r="R31" s="48"/>
      <c r="S31" s="49"/>
      <c r="T31" s="50"/>
      <c r="U31" s="50"/>
      <c r="V31" s="51"/>
      <c r="W31" s="65"/>
      <c r="X31" s="62"/>
      <c r="Y31" s="63"/>
      <c r="Z31" s="241"/>
      <c r="AA31" s="152"/>
      <c r="AB31" s="106"/>
      <c r="AC31" s="107"/>
      <c r="AD31" s="211">
        <f t="shared" si="0"/>
        <v>0</v>
      </c>
    </row>
    <row r="32" spans="2:33" s="45" customFormat="1" ht="20.100000000000001" customHeight="1" x14ac:dyDescent="0.2">
      <c r="B32" s="46">
        <f t="shared" si="1"/>
        <v>12</v>
      </c>
      <c r="C32" s="214"/>
      <c r="D32" s="47"/>
      <c r="E32" s="252"/>
      <c r="F32" s="158"/>
      <c r="G32" s="57"/>
      <c r="H32" s="146"/>
      <c r="I32" s="114"/>
      <c r="J32" s="114"/>
      <c r="K32" s="158"/>
      <c r="L32" s="57"/>
      <c r="M32" s="146"/>
      <c r="N32" s="114"/>
      <c r="O32" s="58"/>
      <c r="P32" s="184"/>
      <c r="Q32" s="191"/>
      <c r="R32" s="48"/>
      <c r="S32" s="49"/>
      <c r="T32" s="50"/>
      <c r="U32" s="50"/>
      <c r="V32" s="51"/>
      <c r="W32" s="65"/>
      <c r="X32" s="62"/>
      <c r="Y32" s="63"/>
      <c r="Z32" s="241"/>
      <c r="AA32" s="152"/>
      <c r="AB32" s="106"/>
      <c r="AC32" s="107"/>
      <c r="AD32" s="211">
        <f t="shared" si="0"/>
        <v>0</v>
      </c>
    </row>
    <row r="33" spans="2:31" s="45" customFormat="1" ht="20.100000000000001" customHeight="1" x14ac:dyDescent="0.2">
      <c r="B33" s="46">
        <f t="shared" si="1"/>
        <v>13</v>
      </c>
      <c r="C33" s="214"/>
      <c r="D33" s="47"/>
      <c r="E33" s="252"/>
      <c r="F33" s="158"/>
      <c r="G33" s="57"/>
      <c r="H33" s="146"/>
      <c r="I33" s="114"/>
      <c r="J33" s="114"/>
      <c r="K33" s="158"/>
      <c r="L33" s="57"/>
      <c r="M33" s="146"/>
      <c r="N33" s="114"/>
      <c r="O33" s="58"/>
      <c r="P33" s="184"/>
      <c r="Q33" s="191"/>
      <c r="R33" s="48"/>
      <c r="S33" s="49"/>
      <c r="T33" s="50"/>
      <c r="U33" s="50"/>
      <c r="V33" s="51"/>
      <c r="W33" s="65"/>
      <c r="X33" s="62"/>
      <c r="Y33" s="63"/>
      <c r="Z33" s="241"/>
      <c r="AA33" s="152"/>
      <c r="AB33" s="106"/>
      <c r="AC33" s="107"/>
      <c r="AD33" s="211">
        <f t="shared" si="0"/>
        <v>0</v>
      </c>
    </row>
    <row r="34" spans="2:31" s="45" customFormat="1" ht="20.100000000000001" customHeight="1" x14ac:dyDescent="0.2">
      <c r="B34" s="46">
        <f t="shared" si="1"/>
        <v>14</v>
      </c>
      <c r="C34" s="214"/>
      <c r="D34" s="47"/>
      <c r="E34" s="252"/>
      <c r="F34" s="158"/>
      <c r="G34" s="57"/>
      <c r="H34" s="146"/>
      <c r="I34" s="114"/>
      <c r="J34" s="114"/>
      <c r="K34" s="158"/>
      <c r="L34" s="57"/>
      <c r="M34" s="146"/>
      <c r="N34" s="114"/>
      <c r="O34" s="58"/>
      <c r="P34" s="184"/>
      <c r="Q34" s="191"/>
      <c r="R34" s="48"/>
      <c r="S34" s="49"/>
      <c r="T34" s="50"/>
      <c r="U34" s="50"/>
      <c r="V34" s="51"/>
      <c r="W34" s="65"/>
      <c r="X34" s="62"/>
      <c r="Y34" s="63"/>
      <c r="Z34" s="241"/>
      <c r="AA34" s="152"/>
      <c r="AB34" s="106"/>
      <c r="AC34" s="107"/>
      <c r="AD34" s="211">
        <f t="shared" si="0"/>
        <v>0</v>
      </c>
    </row>
    <row r="35" spans="2:31" s="45" customFormat="1" ht="20.100000000000001" customHeight="1" x14ac:dyDescent="0.2">
      <c r="B35" s="46">
        <f t="shared" si="1"/>
        <v>15</v>
      </c>
      <c r="C35" s="214"/>
      <c r="D35" s="47"/>
      <c r="E35" s="252"/>
      <c r="F35" s="158"/>
      <c r="G35" s="57"/>
      <c r="H35" s="146"/>
      <c r="I35" s="114"/>
      <c r="J35" s="114"/>
      <c r="K35" s="158"/>
      <c r="L35" s="57"/>
      <c r="M35" s="146"/>
      <c r="N35" s="114"/>
      <c r="O35" s="58"/>
      <c r="P35" s="184"/>
      <c r="Q35" s="191"/>
      <c r="R35" s="48"/>
      <c r="S35" s="49"/>
      <c r="T35" s="50"/>
      <c r="U35" s="50"/>
      <c r="V35" s="51"/>
      <c r="W35" s="65"/>
      <c r="X35" s="62"/>
      <c r="Y35" s="63"/>
      <c r="Z35" s="241"/>
      <c r="AA35" s="152"/>
      <c r="AB35" s="106"/>
      <c r="AC35" s="107"/>
      <c r="AD35" s="211">
        <f t="shared" si="0"/>
        <v>0</v>
      </c>
    </row>
    <row r="36" spans="2:31" s="45" customFormat="1" ht="20.100000000000001" customHeight="1" x14ac:dyDescent="0.2">
      <c r="B36" s="46">
        <f t="shared" si="1"/>
        <v>16</v>
      </c>
      <c r="C36" s="214"/>
      <c r="D36" s="47"/>
      <c r="E36" s="252"/>
      <c r="F36" s="158"/>
      <c r="G36" s="57"/>
      <c r="H36" s="146"/>
      <c r="I36" s="114"/>
      <c r="J36" s="114"/>
      <c r="K36" s="158"/>
      <c r="L36" s="57"/>
      <c r="M36" s="146"/>
      <c r="N36" s="114"/>
      <c r="O36" s="58"/>
      <c r="P36" s="184"/>
      <c r="Q36" s="191"/>
      <c r="R36" s="48"/>
      <c r="S36" s="49"/>
      <c r="T36" s="50"/>
      <c r="U36" s="50"/>
      <c r="V36" s="51"/>
      <c r="W36" s="65"/>
      <c r="X36" s="62"/>
      <c r="Y36" s="63"/>
      <c r="Z36" s="241"/>
      <c r="AA36" s="152"/>
      <c r="AB36" s="106"/>
      <c r="AC36" s="107"/>
      <c r="AD36" s="211">
        <f t="shared" si="0"/>
        <v>0</v>
      </c>
    </row>
    <row r="37" spans="2:31" s="45" customFormat="1" ht="20.100000000000001" customHeight="1" x14ac:dyDescent="0.2">
      <c r="B37" s="203">
        <f t="shared" si="1"/>
        <v>17</v>
      </c>
      <c r="C37" s="205"/>
      <c r="D37" s="47"/>
      <c r="E37" s="252"/>
      <c r="F37" s="158"/>
      <c r="G37" s="57"/>
      <c r="H37" s="146"/>
      <c r="I37" s="114"/>
      <c r="J37" s="114"/>
      <c r="K37" s="158"/>
      <c r="L37" s="57"/>
      <c r="M37" s="146"/>
      <c r="N37" s="114"/>
      <c r="O37" s="58"/>
      <c r="P37" s="184"/>
      <c r="Q37" s="191"/>
      <c r="R37" s="48"/>
      <c r="S37" s="49"/>
      <c r="T37" s="50"/>
      <c r="U37" s="50"/>
      <c r="V37" s="51"/>
      <c r="W37" s="65"/>
      <c r="X37" s="62"/>
      <c r="Y37" s="63"/>
      <c r="Z37" s="241"/>
      <c r="AA37" s="152"/>
      <c r="AB37" s="106"/>
      <c r="AC37" s="107"/>
      <c r="AD37" s="211">
        <f t="shared" si="0"/>
        <v>0</v>
      </c>
    </row>
    <row r="38" spans="2:31" s="45" customFormat="1" ht="20.100000000000001" customHeight="1" x14ac:dyDescent="0.2">
      <c r="B38" s="203">
        <f t="shared" si="1"/>
        <v>18</v>
      </c>
      <c r="C38" s="206"/>
      <c r="D38" s="47"/>
      <c r="E38" s="252"/>
      <c r="F38" s="158"/>
      <c r="G38" s="57"/>
      <c r="H38" s="146"/>
      <c r="I38" s="114"/>
      <c r="J38" s="114"/>
      <c r="K38" s="158"/>
      <c r="L38" s="57"/>
      <c r="M38" s="146"/>
      <c r="N38" s="114"/>
      <c r="O38" s="58"/>
      <c r="P38" s="184"/>
      <c r="Q38" s="191"/>
      <c r="R38" s="48"/>
      <c r="S38" s="49"/>
      <c r="T38" s="50"/>
      <c r="U38" s="50"/>
      <c r="V38" s="51"/>
      <c r="W38" s="65"/>
      <c r="X38" s="62"/>
      <c r="Y38" s="63"/>
      <c r="Z38" s="241"/>
      <c r="AA38" s="152"/>
      <c r="AB38" s="106"/>
      <c r="AC38" s="107"/>
      <c r="AD38" s="211">
        <f t="shared" si="0"/>
        <v>0</v>
      </c>
    </row>
    <row r="39" spans="2:31" s="45" customFormat="1" ht="20.100000000000001" customHeight="1" x14ac:dyDescent="0.2">
      <c r="B39" s="203">
        <f t="shared" si="1"/>
        <v>19</v>
      </c>
      <c r="C39" s="206"/>
      <c r="D39" s="47"/>
      <c r="E39" s="252"/>
      <c r="F39" s="158"/>
      <c r="G39" s="57"/>
      <c r="H39" s="146"/>
      <c r="I39" s="114"/>
      <c r="J39" s="114"/>
      <c r="K39" s="158"/>
      <c r="L39" s="57"/>
      <c r="M39" s="146"/>
      <c r="N39" s="114"/>
      <c r="O39" s="58"/>
      <c r="P39" s="184"/>
      <c r="Q39" s="191"/>
      <c r="R39" s="48"/>
      <c r="S39" s="49"/>
      <c r="T39" s="50"/>
      <c r="U39" s="50"/>
      <c r="V39" s="51"/>
      <c r="W39" s="65"/>
      <c r="X39" s="62"/>
      <c r="Y39" s="63"/>
      <c r="Z39" s="241"/>
      <c r="AA39" s="152"/>
      <c r="AB39" s="106"/>
      <c r="AC39" s="107"/>
      <c r="AD39" s="211">
        <f t="shared" si="0"/>
        <v>0</v>
      </c>
    </row>
    <row r="40" spans="2:31" s="45" customFormat="1" ht="20.100000000000001" customHeight="1" x14ac:dyDescent="0.2">
      <c r="B40" s="203">
        <f t="shared" si="1"/>
        <v>20</v>
      </c>
      <c r="C40" s="206"/>
      <c r="D40" s="47"/>
      <c r="E40" s="252"/>
      <c r="F40" s="158"/>
      <c r="G40" s="57"/>
      <c r="H40" s="146"/>
      <c r="I40" s="114"/>
      <c r="J40" s="114"/>
      <c r="K40" s="158"/>
      <c r="L40" s="57"/>
      <c r="M40" s="146"/>
      <c r="N40" s="114"/>
      <c r="O40" s="58"/>
      <c r="P40" s="184"/>
      <c r="Q40" s="191"/>
      <c r="R40" s="48"/>
      <c r="S40" s="49"/>
      <c r="T40" s="50"/>
      <c r="U40" s="50"/>
      <c r="V40" s="51"/>
      <c r="W40" s="65"/>
      <c r="X40" s="62"/>
      <c r="Y40" s="63"/>
      <c r="Z40" s="241"/>
      <c r="AA40" s="152"/>
      <c r="AB40" s="106"/>
      <c r="AC40" s="107"/>
      <c r="AD40" s="211">
        <f t="shared" si="0"/>
        <v>0</v>
      </c>
    </row>
    <row r="41" spans="2:31" s="45" customFormat="1" ht="20.100000000000001" customHeight="1" x14ac:dyDescent="0.2">
      <c r="B41" s="203">
        <f t="shared" si="1"/>
        <v>21</v>
      </c>
      <c r="C41" s="206"/>
      <c r="D41" s="47"/>
      <c r="E41" s="252"/>
      <c r="F41" s="158"/>
      <c r="G41" s="57"/>
      <c r="H41" s="146"/>
      <c r="I41" s="114"/>
      <c r="J41" s="114"/>
      <c r="K41" s="158"/>
      <c r="L41" s="57"/>
      <c r="M41" s="146"/>
      <c r="N41" s="114"/>
      <c r="O41" s="58"/>
      <c r="P41" s="184"/>
      <c r="Q41" s="191"/>
      <c r="R41" s="48"/>
      <c r="S41" s="49"/>
      <c r="T41" s="50"/>
      <c r="U41" s="50"/>
      <c r="V41" s="51"/>
      <c r="W41" s="65"/>
      <c r="X41" s="62"/>
      <c r="Y41" s="63"/>
      <c r="Z41" s="241"/>
      <c r="AA41" s="152"/>
      <c r="AB41" s="106"/>
      <c r="AC41" s="107"/>
      <c r="AD41" s="211">
        <f t="shared" si="0"/>
        <v>0</v>
      </c>
    </row>
    <row r="42" spans="2:31" s="45" customFormat="1" ht="20.100000000000001" customHeight="1" x14ac:dyDescent="0.2">
      <c r="B42" s="203">
        <f t="shared" si="1"/>
        <v>22</v>
      </c>
      <c r="C42" s="206"/>
      <c r="D42" s="47"/>
      <c r="E42" s="252"/>
      <c r="F42" s="158"/>
      <c r="G42" s="57"/>
      <c r="H42" s="146"/>
      <c r="I42" s="114"/>
      <c r="J42" s="114"/>
      <c r="K42" s="158"/>
      <c r="L42" s="57"/>
      <c r="M42" s="146"/>
      <c r="N42" s="114"/>
      <c r="O42" s="58"/>
      <c r="P42" s="184"/>
      <c r="Q42" s="191"/>
      <c r="R42" s="48"/>
      <c r="S42" s="49"/>
      <c r="T42" s="50"/>
      <c r="U42" s="50"/>
      <c r="V42" s="51"/>
      <c r="W42" s="65"/>
      <c r="X42" s="62"/>
      <c r="Y42" s="63"/>
      <c r="Z42" s="241"/>
      <c r="AA42" s="152"/>
      <c r="AB42" s="106"/>
      <c r="AC42" s="107"/>
      <c r="AD42" s="211">
        <f t="shared" si="0"/>
        <v>0</v>
      </c>
    </row>
    <row r="43" spans="2:31" s="45" customFormat="1" ht="20.100000000000001" customHeight="1" x14ac:dyDescent="0.2">
      <c r="B43" s="203">
        <f t="shared" si="1"/>
        <v>23</v>
      </c>
      <c r="C43" s="206"/>
      <c r="D43" s="47"/>
      <c r="E43" s="252"/>
      <c r="F43" s="158"/>
      <c r="G43" s="57"/>
      <c r="H43" s="146"/>
      <c r="I43" s="114"/>
      <c r="J43" s="114"/>
      <c r="K43" s="158"/>
      <c r="L43" s="57"/>
      <c r="M43" s="146"/>
      <c r="N43" s="114"/>
      <c r="O43" s="58"/>
      <c r="P43" s="184"/>
      <c r="Q43" s="191"/>
      <c r="R43" s="48"/>
      <c r="S43" s="49"/>
      <c r="T43" s="50"/>
      <c r="U43" s="50"/>
      <c r="V43" s="51"/>
      <c r="W43" s="65"/>
      <c r="X43" s="62"/>
      <c r="Y43" s="63"/>
      <c r="Z43" s="241"/>
      <c r="AA43" s="152"/>
      <c r="AB43" s="106"/>
      <c r="AC43" s="107"/>
      <c r="AD43" s="211">
        <f t="shared" si="0"/>
        <v>0</v>
      </c>
    </row>
    <row r="44" spans="2:31" s="45" customFormat="1" ht="20.100000000000001" customHeight="1" x14ac:dyDescent="0.2">
      <c r="B44" s="203">
        <f t="shared" si="1"/>
        <v>24</v>
      </c>
      <c r="C44" s="206"/>
      <c r="D44" s="47"/>
      <c r="E44" s="252"/>
      <c r="F44" s="158"/>
      <c r="G44" s="57"/>
      <c r="H44" s="146"/>
      <c r="I44" s="114"/>
      <c r="J44" s="114"/>
      <c r="K44" s="158"/>
      <c r="L44" s="57"/>
      <c r="M44" s="146"/>
      <c r="N44" s="114"/>
      <c r="O44" s="58"/>
      <c r="P44" s="184"/>
      <c r="Q44" s="191"/>
      <c r="R44" s="48"/>
      <c r="S44" s="49"/>
      <c r="T44" s="50"/>
      <c r="U44" s="50"/>
      <c r="V44" s="51"/>
      <c r="W44" s="65"/>
      <c r="X44" s="62"/>
      <c r="Y44" s="63"/>
      <c r="Z44" s="241"/>
      <c r="AA44" s="152"/>
      <c r="AB44" s="106"/>
      <c r="AC44" s="107"/>
      <c r="AD44" s="211">
        <f t="shared" si="0"/>
        <v>0</v>
      </c>
    </row>
    <row r="45" spans="2:31" s="45" customFormat="1" ht="20.100000000000001" customHeight="1" thickBot="1" x14ac:dyDescent="0.25">
      <c r="B45" s="204">
        <f>B44+1</f>
        <v>25</v>
      </c>
      <c r="C45" s="207"/>
      <c r="D45" s="52"/>
      <c r="E45" s="253"/>
      <c r="F45" s="159"/>
      <c r="G45" s="59"/>
      <c r="H45" s="147"/>
      <c r="I45" s="115"/>
      <c r="J45" s="115"/>
      <c r="K45" s="159"/>
      <c r="L45" s="59"/>
      <c r="M45" s="147"/>
      <c r="N45" s="115"/>
      <c r="O45" s="53"/>
      <c r="P45" s="185"/>
      <c r="Q45" s="192"/>
      <c r="R45" s="98"/>
      <c r="S45" s="99"/>
      <c r="T45" s="94"/>
      <c r="U45" s="94"/>
      <c r="V45" s="95"/>
      <c r="W45" s="96"/>
      <c r="X45" s="97"/>
      <c r="Y45" s="186"/>
      <c r="Z45" s="242"/>
      <c r="AA45" s="160"/>
      <c r="AB45" s="153"/>
      <c r="AC45" s="154"/>
      <c r="AD45" s="209">
        <f t="shared" si="0"/>
        <v>0</v>
      </c>
    </row>
    <row r="46" spans="2:31" s="20" customFormat="1" ht="20.100000000000001" customHeight="1" thickBot="1" x14ac:dyDescent="0.25">
      <c r="D46" s="250" t="s">
        <v>117</v>
      </c>
      <c r="E46" s="254">
        <f>(COUNTIFS(E21:E45,"-44 kg")+COUNTIFS(E21:E45,"-48 kg")+COUNTIFS(E21:E45,"-52 kg")+COUNTIFS(E21:E45,"-57 kg")+COUNTIFS(E21:E45,"-63 kg")+COUNTIFS(E21:E45,"-70 kg")+COUNTIFS(E21:E45,"-40 kg")+COUNTIFS(E21:E45,"+70 kg")+COUNTIFS(E21:E45,"-55 kg")+COUNTIFS(E21:E45,"-60 kg")+COUNTIFS(E21:E45,"-66 kg")+COUNTIFS(E21:E45,"-73 kg")+COUNTIFS(E21:E45,"-81 kg")+COUNTIFS(E21:E45,"-90 kg")+COUNTIFS(E21:E45,"-50 kg")+COUNTIFS(E21:E45,"+90 kg"))*EJU</f>
        <v>0</v>
      </c>
      <c r="M46" s="3"/>
      <c r="N46" s="3"/>
      <c r="O46" s="3"/>
      <c r="P46" s="3"/>
      <c r="Q46" s="3"/>
      <c r="R46" s="148"/>
      <c r="S46" s="149"/>
      <c r="T46" s="149"/>
      <c r="U46" s="149"/>
      <c r="V46" s="149"/>
      <c r="W46" s="149"/>
      <c r="X46" s="149"/>
      <c r="Y46" s="344" t="s">
        <v>49</v>
      </c>
      <c r="Z46" s="345"/>
      <c r="AA46" s="345"/>
      <c r="AB46" s="345"/>
      <c r="AC46" s="346"/>
      <c r="AD46" s="212">
        <f>SUM(AD21:AD45)</f>
        <v>0</v>
      </c>
    </row>
    <row r="47" spans="2:31" s="20" customFormat="1" ht="20.100000000000001" customHeight="1" thickTop="1" thickBot="1" x14ac:dyDescent="0.25">
      <c r="B47" s="150" t="s">
        <v>44</v>
      </c>
      <c r="G47" s="151" t="s">
        <v>45</v>
      </c>
      <c r="I47" s="151"/>
      <c r="L47" s="150" t="s">
        <v>43</v>
      </c>
      <c r="N47" s="150"/>
      <c r="O47" s="3"/>
      <c r="P47" s="3"/>
      <c r="Q47" s="3"/>
      <c r="R47" s="331" t="s">
        <v>116</v>
      </c>
      <c r="S47" s="332"/>
      <c r="T47" s="332"/>
      <c r="U47" s="332"/>
      <c r="V47" s="333"/>
      <c r="W47" s="4"/>
      <c r="X47" s="4"/>
      <c r="Y47" s="344" t="s">
        <v>102</v>
      </c>
      <c r="Z47" s="345"/>
      <c r="AA47" s="345"/>
      <c r="AB47" s="345"/>
      <c r="AC47" s="346"/>
      <c r="AD47" s="212">
        <f>(AD46-E46)+((AD46-E46)*10%)+E46</f>
        <v>0</v>
      </c>
      <c r="AE47" s="255"/>
    </row>
    <row r="48" spans="2:31" s="20" customFormat="1" ht="20.100000000000001" customHeight="1" x14ac:dyDescent="0.2">
      <c r="B48" s="329" t="s">
        <v>104</v>
      </c>
      <c r="C48" s="329"/>
      <c r="D48" s="329"/>
      <c r="E48" s="329"/>
      <c r="F48" s="329"/>
      <c r="G48" s="329" t="s">
        <v>105</v>
      </c>
      <c r="H48" s="329"/>
      <c r="I48" s="329"/>
      <c r="J48" s="329"/>
      <c r="K48" s="329"/>
      <c r="L48" s="330" t="s">
        <v>103</v>
      </c>
      <c r="M48" s="330"/>
      <c r="N48" s="330"/>
      <c r="O48" s="330"/>
      <c r="P48" s="330"/>
      <c r="Q48" s="330"/>
      <c r="R48" s="334"/>
      <c r="S48" s="335"/>
      <c r="T48" s="335"/>
      <c r="U48" s="335"/>
      <c r="V48" s="336"/>
      <c r="W48" s="134"/>
      <c r="X48" s="134"/>
      <c r="Y48" s="4"/>
      <c r="Z48" s="4"/>
      <c r="AA48" s="4"/>
      <c r="AB48" s="4"/>
      <c r="AC48" s="4"/>
      <c r="AD48" s="248"/>
    </row>
    <row r="49" spans="2:31" ht="20.100000000000001" customHeight="1" thickBot="1" x14ac:dyDescent="0.25"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330"/>
      <c r="N49" s="330"/>
      <c r="O49" s="330"/>
      <c r="P49" s="330"/>
      <c r="Q49" s="330"/>
      <c r="R49" s="337"/>
      <c r="S49" s="338"/>
      <c r="T49" s="338"/>
      <c r="U49" s="338"/>
      <c r="V49" s="339"/>
      <c r="W49" s="135"/>
      <c r="X49" s="136"/>
      <c r="Y49" s="3"/>
      <c r="Z49" s="3"/>
      <c r="AA49" s="3"/>
      <c r="AB49" s="3"/>
      <c r="AC49" s="3"/>
    </row>
    <row r="50" spans="2:31" ht="20.100000000000001" customHeight="1" thickTop="1" x14ac:dyDescent="0.2"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330"/>
      <c r="N50" s="330"/>
      <c r="O50" s="330"/>
      <c r="P50" s="330"/>
      <c r="Q50" s="330"/>
      <c r="R50" s="249"/>
      <c r="S50" s="249"/>
      <c r="T50" s="249"/>
      <c r="U50" s="249"/>
      <c r="V50" s="249"/>
      <c r="W50" s="36"/>
      <c r="X50" s="36"/>
      <c r="Y50" s="36"/>
      <c r="Z50" s="36"/>
      <c r="AA50" s="36"/>
      <c r="AB50" s="36"/>
      <c r="AC50" s="36"/>
      <c r="AD50" s="3"/>
      <c r="AE50" s="6"/>
    </row>
    <row r="51" spans="2:31" ht="20.100000000000001" customHeight="1" x14ac:dyDescent="0.2">
      <c r="B51" s="329"/>
      <c r="C51" s="329"/>
      <c r="D51" s="329"/>
      <c r="E51" s="329"/>
      <c r="F51" s="329"/>
      <c r="G51" s="36"/>
      <c r="H51" s="36"/>
      <c r="I51" s="36"/>
      <c r="J51" s="36"/>
      <c r="K51" s="36"/>
      <c r="L51" s="330"/>
      <c r="M51" s="330"/>
      <c r="N51" s="330"/>
      <c r="O51" s="330"/>
      <c r="P51" s="330"/>
      <c r="Q51" s="330"/>
      <c r="R51" s="237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2:31" ht="20.100000000000001" customHeight="1" x14ac:dyDescent="0.2">
      <c r="B52" s="329"/>
      <c r="C52" s="329"/>
      <c r="D52" s="329"/>
      <c r="E52" s="329"/>
      <c r="F52" s="329"/>
      <c r="G52" s="36"/>
      <c r="H52" s="36"/>
      <c r="I52" s="36"/>
      <c r="J52" s="36"/>
      <c r="K52" s="36"/>
      <c r="L52" s="36"/>
      <c r="M52" s="55"/>
      <c r="N52" s="55"/>
      <c r="O52" s="55"/>
      <c r="P52" s="55"/>
      <c r="Q52" s="55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2:31" ht="20.100000000000001" customHeight="1" x14ac:dyDescent="0.2">
      <c r="B53" s="329"/>
      <c r="C53" s="329"/>
      <c r="D53" s="329"/>
      <c r="E53" s="329"/>
      <c r="F53" s="329"/>
      <c r="G53" s="36"/>
      <c r="L53" s="55"/>
      <c r="M53" s="55"/>
      <c r="N53" s="55"/>
      <c r="O53" s="55"/>
      <c r="P53" s="55"/>
      <c r="Q53" s="55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2:31" ht="21" customHeight="1" x14ac:dyDescent="0.2">
      <c r="B54" s="35"/>
      <c r="M54" s="35"/>
      <c r="N54" s="35"/>
      <c r="O54" s="35"/>
      <c r="P54" s="35"/>
      <c r="Q54" s="35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2:31" ht="21" customHeight="1" x14ac:dyDescent="0.2"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2:31" ht="20.100000000000001" customHeight="1" x14ac:dyDescent="0.2"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2:31" ht="20.100000000000001" customHeight="1" x14ac:dyDescent="0.2">
      <c r="AD57" s="36"/>
      <c r="AE57" s="36"/>
    </row>
    <row r="58" spans="2:31" ht="20.100000000000001" customHeight="1" x14ac:dyDescent="0.2"/>
    <row r="59" spans="2:31" ht="20.100000000000001" customHeight="1" x14ac:dyDescent="0.2"/>
    <row r="60" spans="2:31" ht="20.100000000000001" customHeight="1" x14ac:dyDescent="0.2"/>
    <row r="61" spans="2:31" ht="20.100000000000001" customHeight="1" x14ac:dyDescent="0.2"/>
    <row r="62" spans="2:31" ht="20.100000000000001" customHeight="1" x14ac:dyDescent="0.2"/>
    <row r="63" spans="2:31" ht="20.100000000000001" customHeight="1" x14ac:dyDescent="0.2"/>
    <row r="64" spans="2:31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</sheetData>
  <sheetProtection algorithmName="SHA-512" hashValue="5R9kNp4GcpluggFHzy9kkXVfKJJ7b/+ELvWQnwgrHqFpw4DrdJE3CWDnbeh2yDkseLTAfU3aYBJxbZNPZAVfkw==" saltValue="nZcoyQqBMVyyK/OwfhJx7A==" spinCount="100000" sheet="1" selectLockedCells="1"/>
  <mergeCells count="46">
    <mergeCell ref="AD15:AD18"/>
    <mergeCell ref="B48:F53"/>
    <mergeCell ref="G48:K50"/>
    <mergeCell ref="L48:Q51"/>
    <mergeCell ref="R47:V49"/>
    <mergeCell ref="Z15:AA16"/>
    <mergeCell ref="AB15:AC16"/>
    <mergeCell ref="Y46:AC46"/>
    <mergeCell ref="Y47:AC47"/>
    <mergeCell ref="K17:O17"/>
    <mergeCell ref="R17:V17"/>
    <mergeCell ref="F15:O16"/>
    <mergeCell ref="F17:J17"/>
    <mergeCell ref="R4:U4"/>
    <mergeCell ref="R5:U5"/>
    <mergeCell ref="W10:X10"/>
    <mergeCell ref="W11:X11"/>
    <mergeCell ref="T11:U11"/>
    <mergeCell ref="R11:S11"/>
    <mergeCell ref="T6:U6"/>
    <mergeCell ref="R6:S6"/>
    <mergeCell ref="B9:D9"/>
    <mergeCell ref="B1:D1"/>
    <mergeCell ref="B10:E10"/>
    <mergeCell ref="B12:E12"/>
    <mergeCell ref="C15:C18"/>
    <mergeCell ref="B15:B18"/>
    <mergeCell ref="B11:D11"/>
    <mergeCell ref="D15:D18"/>
    <mergeCell ref="E15:E18"/>
    <mergeCell ref="G10:L10"/>
    <mergeCell ref="G12:L12"/>
    <mergeCell ref="R10:U10"/>
    <mergeCell ref="P15:Y16"/>
    <mergeCell ref="W17:Y17"/>
    <mergeCell ref="Z5:Z6"/>
    <mergeCell ref="Q17:Q18"/>
    <mergeCell ref="P17:P18"/>
    <mergeCell ref="W5:W6"/>
    <mergeCell ref="Z17:AA17"/>
    <mergeCell ref="AB13:AC13"/>
    <mergeCell ref="AB12:AC12"/>
    <mergeCell ref="AB10:AC11"/>
    <mergeCell ref="Z13:AA13"/>
    <mergeCell ref="Z12:AA12"/>
    <mergeCell ref="Z10:AA11"/>
  </mergeCells>
  <conditionalFormatting sqref="E21:Q45 E19:G20 I19:Q20">
    <cfRule type="containsText" dxfId="0" priority="1" stopIfTrue="1" operator="containsText" text="kg">
      <formula>NOT(ISERROR(SEARCH("kg",E19)))</formula>
    </cfRule>
  </conditionalFormatting>
  <dataValidations count="10">
    <dataValidation imeMode="off" allowBlank="1" showInputMessage="1" showErrorMessage="1" sqref="AF13:AI13 M55:Q166 R55:R167 C37:C45 B10 B55:B166 C59:L166 E11:L11 D13:F13 L48 M46:Q46 O47:R47 AF49:IZ168 AD58:AE168 S57:AC167 Y48:AC48 D21:D45 AD46:AD48 AD49:AE49 W47:X48" xr:uid="{00000000-0002-0000-0000-000000000000}"/>
    <dataValidation type="list" allowBlank="1" showInputMessage="1" showErrorMessage="1" sqref="R19:Y45" xr:uid="{00000000-0002-0000-0000-000001000000}">
      <formula1>"Single, Twin/Triple"</formula1>
    </dataValidation>
    <dataValidation type="list" allowBlank="1" showInputMessage="1" showErrorMessage="1" sqref="E19:E45" xr:uid="{00000000-0002-0000-0000-000002000000}">
      <formula1>"'-50 Kg, '-55 Kg, '-60 Kg, '-66 Kg, '-73 Kg, '-81 Kg, '-90 Kg, '+90 Kg, '-40 Kg, '-44 Kg, '-48 Kg, '-52 Kg, '-57 Kg, '-63 Kg, '-70 Kg, '+70 Kg, Coach, Official, Referee, Medic, Press"</formula1>
    </dataValidation>
    <dataValidation type="list" allowBlank="1" showInputMessage="1" showErrorMessage="1" sqref="AB19:AC45" xr:uid="{00000000-0002-0000-0000-000003000000}">
      <formula1>"Yes, No"</formula1>
    </dataValidation>
    <dataValidation type="list" allowBlank="1" showInputMessage="1" showErrorMessage="1" sqref="F19:F45" xr:uid="{00000000-0002-0000-0000-000004000000}">
      <formula1>"23-05-2018, 24-05-2018, 25-05-2018,26-05-2018"</formula1>
    </dataValidation>
    <dataValidation type="list" allowBlank="1" showInputMessage="1" showErrorMessage="1" sqref="K19:K45" xr:uid="{00000000-0002-0000-0000-000005000000}">
      <formula1>"26-05-2018, 27-05-2018, 28-05-2018, 29-05-2018, 30-05-2018, 31-05-2018"</formula1>
    </dataValidation>
    <dataValidation type="list" allowBlank="1" showInputMessage="1" showErrorMessage="1" sqref="Z19:AA45" xr:uid="{00000000-0002-0000-0000-000006000000}">
      <formula1>"YES,NO"</formula1>
    </dataValidation>
    <dataValidation type="list" allowBlank="1" showInputMessage="1" showErrorMessage="1" sqref="Q19:Q45" xr:uid="{00000000-0002-0000-0000-000007000000}">
      <formula1>"BB, HB,"</formula1>
    </dataValidation>
    <dataValidation type="list" operator="equal" allowBlank="1" showInputMessage="1" showErrorMessage="1" sqref="H19:H45 M19:M45" xr:uid="{00000000-0002-0000-0000-000008000000}">
      <formula1>"Lisboa, Porto,"</formula1>
    </dataValidation>
    <dataValidation type="list" allowBlank="1" showInputMessage="1" showErrorMessage="1" sqref="P19:P45" xr:uid="{00000000-0002-0000-0000-000009000000}">
      <formula1>"A, B"</formula1>
    </dataValidation>
  </dataValidations>
  <printOptions horizontalCentered="1" verticalCentered="1"/>
  <pageMargins left="0.23622047244094491" right="0.2" top="0.5" bottom="0.26" header="0.31496062992125984" footer="0.16"/>
  <pageSetup paperSize="9" scale="36" orientation="landscape" horizontalDpi="300" verticalDpi="300" r:id="rId1"/>
  <rowBreaks count="3" manualBreakCount="3">
    <brk id="14" max="29" man="1"/>
    <brk id="17" max="29" man="1"/>
    <brk id="18" max="29" man="1"/>
  </rowBreaks>
  <colBreaks count="3" manualBreakCount="3">
    <brk id="6" max="52" man="1"/>
    <brk id="24" max="52" man="1"/>
    <brk id="25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1"/>
  <sheetViews>
    <sheetView showGridLines="0" showZeros="0" view="pageBreakPreview" topLeftCell="A4" zoomScale="90" zoomScaleNormal="100" zoomScaleSheetLayoutView="90" workbookViewId="0">
      <selection activeCell="L40" sqref="L40 L42 L44 L46 L48 L50 L52 L53"/>
    </sheetView>
  </sheetViews>
  <sheetFormatPr baseColWidth="10" defaultColWidth="9.28515625" defaultRowHeight="24.95" customHeight="1" x14ac:dyDescent="0.25"/>
  <cols>
    <col min="1" max="2" width="15.7109375" style="161" customWidth="1"/>
    <col min="3" max="12" width="15.7109375" style="162" customWidth="1"/>
    <col min="13" max="13" width="9.28515625" style="162"/>
    <col min="14" max="14" width="4.5703125" style="162" customWidth="1"/>
    <col min="15" max="15" width="6.42578125" style="162" customWidth="1"/>
    <col min="16" max="16384" width="9.28515625" style="162"/>
  </cols>
  <sheetData>
    <row r="1" spans="1:12" ht="24.95" customHeight="1" x14ac:dyDescent="0.35">
      <c r="E1" s="372" t="s">
        <v>13</v>
      </c>
      <c r="F1" s="372"/>
      <c r="G1" s="372"/>
      <c r="H1" s="372"/>
      <c r="I1" s="372"/>
      <c r="J1" s="163"/>
    </row>
    <row r="2" spans="1:12" ht="24.95" customHeight="1" x14ac:dyDescent="0.35">
      <c r="E2" s="166"/>
      <c r="F2" s="166"/>
      <c r="G2" s="235" t="s">
        <v>52</v>
      </c>
      <c r="H2" s="235"/>
      <c r="I2" s="166"/>
      <c r="J2" s="164"/>
    </row>
    <row r="3" spans="1:12" ht="24.95" customHeight="1" x14ac:dyDescent="0.35">
      <c r="E3" s="166"/>
      <c r="F3" s="166"/>
      <c r="G3" s="235" t="s">
        <v>53</v>
      </c>
      <c r="H3" s="235"/>
      <c r="I3" s="166"/>
      <c r="J3" s="164"/>
    </row>
    <row r="4" spans="1:12" ht="24.95" customHeight="1" x14ac:dyDescent="0.35">
      <c r="E4" s="166"/>
      <c r="F4" s="166"/>
      <c r="G4" s="235" t="s">
        <v>54</v>
      </c>
      <c r="H4" s="235"/>
      <c r="I4" s="166"/>
      <c r="J4" s="164"/>
    </row>
    <row r="5" spans="1:12" ht="24.95" customHeight="1" x14ac:dyDescent="0.35">
      <c r="E5" s="166"/>
      <c r="F5" s="166"/>
      <c r="G5" s="235" t="s">
        <v>55</v>
      </c>
      <c r="H5" s="235"/>
      <c r="I5" s="166"/>
      <c r="J5" s="164"/>
    </row>
    <row r="6" spans="1:12" ht="24.95" customHeight="1" x14ac:dyDescent="0.35">
      <c r="E6" s="166"/>
      <c r="F6" s="166"/>
      <c r="G6" s="235" t="s">
        <v>56</v>
      </c>
      <c r="H6" s="235"/>
      <c r="I6" s="166"/>
      <c r="J6" s="164"/>
    </row>
    <row r="7" spans="1:12" ht="24.95" customHeight="1" x14ac:dyDescent="0.35">
      <c r="I7" s="372" t="s">
        <v>58</v>
      </c>
      <c r="J7" s="372"/>
      <c r="K7" s="372"/>
      <c r="L7" s="372"/>
    </row>
    <row r="8" spans="1:12" ht="24.95" customHeight="1" x14ac:dyDescent="0.35">
      <c r="A8" s="165" t="s">
        <v>57</v>
      </c>
      <c r="B8" s="166"/>
      <c r="C8" s="166"/>
      <c r="D8" s="166"/>
      <c r="E8" s="166"/>
      <c r="F8" s="215"/>
      <c r="I8" s="166"/>
      <c r="J8" s="167" t="s">
        <v>108</v>
      </c>
      <c r="K8" s="168">
        <f ca="1">TODAY()+LEN(Hotel_Form!B10)</f>
        <v>43187</v>
      </c>
      <c r="L8" s="166"/>
    </row>
    <row r="9" spans="1:12" ht="24.95" customHeight="1" x14ac:dyDescent="0.35">
      <c r="A9" s="386">
        <f>Hotel_Form!B10</f>
        <v>0</v>
      </c>
      <c r="B9" s="386"/>
      <c r="C9" s="386"/>
      <c r="D9" s="386"/>
      <c r="E9" s="386"/>
      <c r="F9" s="386"/>
      <c r="G9" s="163"/>
      <c r="I9" s="372" t="s">
        <v>59</v>
      </c>
      <c r="J9" s="372"/>
      <c r="K9" s="372"/>
      <c r="L9" s="372"/>
    </row>
    <row r="10" spans="1:12" ht="24.95" customHeight="1" x14ac:dyDescent="0.35">
      <c r="G10" s="169"/>
      <c r="I10" s="166"/>
      <c r="J10" s="170" t="s">
        <v>60</v>
      </c>
      <c r="K10" s="374">
        <f ca="1">NOW()</f>
        <v>43187.567599074071</v>
      </c>
      <c r="L10" s="374"/>
    </row>
    <row r="11" spans="1:12" ht="24.95" customHeight="1" thickBot="1" x14ac:dyDescent="0.4">
      <c r="I11" s="166"/>
      <c r="J11" s="166"/>
      <c r="K11" s="166"/>
      <c r="L11" s="166"/>
    </row>
    <row r="12" spans="1:12" ht="24.95" customHeight="1" thickBot="1" x14ac:dyDescent="0.3">
      <c r="A12" s="377" t="s">
        <v>6</v>
      </c>
      <c r="B12" s="375" t="s">
        <v>78</v>
      </c>
      <c r="C12" s="379" t="s">
        <v>32</v>
      </c>
      <c r="D12" s="381" t="s">
        <v>79</v>
      </c>
      <c r="E12" s="382"/>
      <c r="F12" s="382"/>
      <c r="G12" s="382"/>
      <c r="H12" s="383"/>
      <c r="I12" s="387" t="s">
        <v>80</v>
      </c>
      <c r="J12" s="388"/>
      <c r="K12" s="388"/>
      <c r="L12" s="384" t="s">
        <v>22</v>
      </c>
    </row>
    <row r="13" spans="1:12" s="171" customFormat="1" ht="24.95" customHeight="1" thickTop="1" thickBot="1" x14ac:dyDescent="0.25">
      <c r="A13" s="378"/>
      <c r="B13" s="376"/>
      <c r="C13" s="380"/>
      <c r="D13" s="216">
        <v>43243</v>
      </c>
      <c r="E13" s="216">
        <v>43244</v>
      </c>
      <c r="F13" s="216">
        <v>43245</v>
      </c>
      <c r="G13" s="216">
        <v>43246</v>
      </c>
      <c r="H13" s="216">
        <v>43247</v>
      </c>
      <c r="I13" s="217">
        <v>43248</v>
      </c>
      <c r="J13" s="217">
        <v>43249</v>
      </c>
      <c r="K13" s="247">
        <v>43250</v>
      </c>
      <c r="L13" s="385"/>
    </row>
    <row r="14" spans="1:12" s="171" customFormat="1" ht="24.95" customHeight="1" thickTop="1" x14ac:dyDescent="0.2">
      <c r="A14" s="194">
        <v>1</v>
      </c>
      <c r="B14" s="195">
        <f>Hotel_Form!P21</f>
        <v>0</v>
      </c>
      <c r="C14" s="219">
        <f>Hotel_Form!Q21</f>
        <v>0</v>
      </c>
      <c r="D14" s="220">
        <f>Hotel_Form!R21</f>
        <v>0</v>
      </c>
      <c r="E14" s="220">
        <f>Hotel_Form!S21</f>
        <v>0</v>
      </c>
      <c r="F14" s="220">
        <f>Hotel_Form!T21</f>
        <v>0</v>
      </c>
      <c r="G14" s="220">
        <f>Hotel_Form!U21</f>
        <v>0</v>
      </c>
      <c r="H14" s="220">
        <f>Hotel_Form!V21</f>
        <v>0</v>
      </c>
      <c r="I14" s="221">
        <f>Hotel_Form!W21</f>
        <v>0</v>
      </c>
      <c r="J14" s="221">
        <f>Hotel_Form!X21</f>
        <v>0</v>
      </c>
      <c r="K14" s="221">
        <f>Hotel_Form!Y21</f>
        <v>0</v>
      </c>
      <c r="L14" s="222">
        <f t="shared" ref="L14:L38" si="0">IF(B14="A",IF(C14="BB",(IF(D14="Single",Single_BB,0)+(IF(D14="Twin/Triple",TWN_BB,0))+IF(E14="Single",Single_BB,0)+IF(E14="Twin/Triple",TWN_BB,0)+IF(F14="Single",Single_BB,0)+IF(F14="Twin/Triple",TWN_BB,0)+IF(G14="Single",Single_BB,0)+IF(G14="Twin/Triple",TWN_BB,0)+IF(H14="Single",Single_BB,0)+IF(H14="Twin/Triple",TWN_BB,0)))+IF(C14="HB",(IF(D14="Single",Single_HB,0)+(IF(D14="Twin/Triple",TWN_HB,0))+IF(E14="Single",Single_HB,0)+IF(E14="Twin/Triple",TWN_HB,0)+IF(F14="Single",Single_HB,0)+IF(F14="Twin/Triple",TWN_HB,0)+IF(G14="Single",Single_HB,0)+IF(G14="Twin/Triple",TWN_HB,0)+IF(H14="Single",Single_HB,0)+IF(H14="Twin/Triple",TWN_HB,0))))+IF(B14="B",IF(C14="BB",(IF(D14="Single",Single_BB2,0)+(IF(D14="Twin/Triple",TWN_BB2,0))+IF(E14="Single",Single_BB2,0)+IF(E14="Twin/Triple",TWN_BB2,0)+IF(F14="Single",Single_BB2,0)+IF(F14="Twin/Triple",TWN_BB2,0)+IF(G14="Single",Single_BB2,0)+IF(G14="Twin/Triple",TWN_BB2,0)+IF(H14="Single",Single_BB2,0)+IF(H14="Twin/Triple",TWN_BB2,0)))+IF(C14="HB",(IF(D14="Single",Single_HB2,0)+(IF(D14="Twin/Triple",TWN_HB2,0))+IF(E14="Single",Single_HB2,0)+IF(E14="Twin/Triple",TWN_HB2,0)+IF(F14="Single",Single_HB2,0)+IF(F14="Twin/Triple",TWN_HB2,0)+IF(G14="Single",Single_HB2,0)+IF(G14="Twin/Triple",TWN_HB2,0)+IF(H14="Single",Single_HB2,0)+IF(H14="Twin/Triple",TWN_HB2,0))))+IF(I14="Single",Single_TC,0)+IF(I14="Twin/Triple",TWN_TC,0)+IF(J14="Single",Single_TC,0)+IF(J14="Twin/Triple",TWN_TC,0)+IF(K14="Single",Single_TC,0)+IF(K14="Twin/Triple",TWN_TC,0)</f>
        <v>0</v>
      </c>
    </row>
    <row r="15" spans="1:12" s="171" customFormat="1" ht="24.95" customHeight="1" x14ac:dyDescent="0.2">
      <c r="A15" s="172">
        <v>2</v>
      </c>
      <c r="B15" s="195">
        <f>Hotel_Form!P22</f>
        <v>0</v>
      </c>
      <c r="C15" s="223">
        <f>Hotel_Form!Q22</f>
        <v>0</v>
      </c>
      <c r="D15" s="220">
        <f>Hotel_Form!R22</f>
        <v>0</v>
      </c>
      <c r="E15" s="220">
        <f>Hotel_Form!S22</f>
        <v>0</v>
      </c>
      <c r="F15" s="220">
        <f>Hotel_Form!T22</f>
        <v>0</v>
      </c>
      <c r="G15" s="220">
        <f>Hotel_Form!U22</f>
        <v>0</v>
      </c>
      <c r="H15" s="220">
        <f>Hotel_Form!V22</f>
        <v>0</v>
      </c>
      <c r="I15" s="221">
        <f>Hotel_Form!W22</f>
        <v>0</v>
      </c>
      <c r="J15" s="221">
        <f>Hotel_Form!X22</f>
        <v>0</v>
      </c>
      <c r="K15" s="221">
        <f>Hotel_Form!Y22</f>
        <v>0</v>
      </c>
      <c r="L15" s="224">
        <f t="shared" si="0"/>
        <v>0</v>
      </c>
    </row>
    <row r="16" spans="1:12" s="171" customFormat="1" ht="24.95" customHeight="1" x14ac:dyDescent="0.2">
      <c r="A16" s="172">
        <v>3</v>
      </c>
      <c r="B16" s="195">
        <f>Hotel_Form!P23</f>
        <v>0</v>
      </c>
      <c r="C16" s="223">
        <f>Hotel_Form!Q23</f>
        <v>0</v>
      </c>
      <c r="D16" s="220">
        <f>Hotel_Form!R23</f>
        <v>0</v>
      </c>
      <c r="E16" s="220">
        <f>Hotel_Form!S23</f>
        <v>0</v>
      </c>
      <c r="F16" s="220">
        <f>Hotel_Form!T23</f>
        <v>0</v>
      </c>
      <c r="G16" s="220">
        <f>Hotel_Form!U23</f>
        <v>0</v>
      </c>
      <c r="H16" s="220">
        <f>Hotel_Form!V23</f>
        <v>0</v>
      </c>
      <c r="I16" s="221">
        <f>Hotel_Form!W23</f>
        <v>0</v>
      </c>
      <c r="J16" s="221">
        <f>Hotel_Form!X23</f>
        <v>0</v>
      </c>
      <c r="K16" s="221">
        <f>Hotel_Form!Y23</f>
        <v>0</v>
      </c>
      <c r="L16" s="224">
        <f t="shared" si="0"/>
        <v>0</v>
      </c>
    </row>
    <row r="17" spans="1:15" s="171" customFormat="1" ht="24.95" customHeight="1" x14ac:dyDescent="0.2">
      <c r="A17" s="172">
        <v>4</v>
      </c>
      <c r="B17" s="195">
        <f>Hotel_Form!P24</f>
        <v>0</v>
      </c>
      <c r="C17" s="223">
        <f>Hotel_Form!Q24</f>
        <v>0</v>
      </c>
      <c r="D17" s="220">
        <f>Hotel_Form!R24</f>
        <v>0</v>
      </c>
      <c r="E17" s="220">
        <f>Hotel_Form!S24</f>
        <v>0</v>
      </c>
      <c r="F17" s="220">
        <f>Hotel_Form!T24</f>
        <v>0</v>
      </c>
      <c r="G17" s="220">
        <f>Hotel_Form!U24</f>
        <v>0</v>
      </c>
      <c r="H17" s="220">
        <f>Hotel_Form!V24</f>
        <v>0</v>
      </c>
      <c r="I17" s="221">
        <f>Hotel_Form!W24</f>
        <v>0</v>
      </c>
      <c r="J17" s="221">
        <f>Hotel_Form!X24</f>
        <v>0</v>
      </c>
      <c r="K17" s="221">
        <f>Hotel_Form!Y24</f>
        <v>0</v>
      </c>
      <c r="L17" s="224">
        <f t="shared" si="0"/>
        <v>0</v>
      </c>
    </row>
    <row r="18" spans="1:15" s="171" customFormat="1" ht="24.95" customHeight="1" x14ac:dyDescent="0.2">
      <c r="A18" s="172">
        <v>5</v>
      </c>
      <c r="B18" s="195">
        <f>Hotel_Form!P25</f>
        <v>0</v>
      </c>
      <c r="C18" s="223">
        <f>Hotel_Form!Q25</f>
        <v>0</v>
      </c>
      <c r="D18" s="220">
        <f>Hotel_Form!R25</f>
        <v>0</v>
      </c>
      <c r="E18" s="220">
        <f>Hotel_Form!S25</f>
        <v>0</v>
      </c>
      <c r="F18" s="220">
        <f>Hotel_Form!T25</f>
        <v>0</v>
      </c>
      <c r="G18" s="220">
        <f>Hotel_Form!U25</f>
        <v>0</v>
      </c>
      <c r="H18" s="220">
        <f>Hotel_Form!V25</f>
        <v>0</v>
      </c>
      <c r="I18" s="221">
        <f>Hotel_Form!W25</f>
        <v>0</v>
      </c>
      <c r="J18" s="221">
        <f>Hotel_Form!X25</f>
        <v>0</v>
      </c>
      <c r="K18" s="221">
        <f>Hotel_Form!Y25</f>
        <v>0</v>
      </c>
      <c r="L18" s="224">
        <f t="shared" si="0"/>
        <v>0</v>
      </c>
    </row>
    <row r="19" spans="1:15" s="171" customFormat="1" ht="24.95" customHeight="1" x14ac:dyDescent="0.2">
      <c r="A19" s="172">
        <v>6</v>
      </c>
      <c r="B19" s="195">
        <f>Hotel_Form!P26</f>
        <v>0</v>
      </c>
      <c r="C19" s="223">
        <f>Hotel_Form!Q26</f>
        <v>0</v>
      </c>
      <c r="D19" s="220">
        <f>Hotel_Form!R26</f>
        <v>0</v>
      </c>
      <c r="E19" s="220">
        <f>Hotel_Form!S26</f>
        <v>0</v>
      </c>
      <c r="F19" s="220">
        <f>Hotel_Form!T26</f>
        <v>0</v>
      </c>
      <c r="G19" s="220">
        <f>Hotel_Form!U26</f>
        <v>0</v>
      </c>
      <c r="H19" s="220">
        <f>Hotel_Form!V26</f>
        <v>0</v>
      </c>
      <c r="I19" s="221">
        <f>Hotel_Form!W26</f>
        <v>0</v>
      </c>
      <c r="J19" s="221">
        <f>Hotel_Form!X26</f>
        <v>0</v>
      </c>
      <c r="K19" s="221">
        <f>Hotel_Form!Y26</f>
        <v>0</v>
      </c>
      <c r="L19" s="224">
        <f t="shared" si="0"/>
        <v>0</v>
      </c>
    </row>
    <row r="20" spans="1:15" s="171" customFormat="1" ht="24.95" customHeight="1" x14ac:dyDescent="0.2">
      <c r="A20" s="172">
        <v>7</v>
      </c>
      <c r="B20" s="195">
        <f>Hotel_Form!P27</f>
        <v>0</v>
      </c>
      <c r="C20" s="223">
        <f>Hotel_Form!Q27</f>
        <v>0</v>
      </c>
      <c r="D20" s="220">
        <f>Hotel_Form!R27</f>
        <v>0</v>
      </c>
      <c r="E20" s="220">
        <f>Hotel_Form!S27</f>
        <v>0</v>
      </c>
      <c r="F20" s="220">
        <f>Hotel_Form!T27</f>
        <v>0</v>
      </c>
      <c r="G20" s="220">
        <f>Hotel_Form!U27</f>
        <v>0</v>
      </c>
      <c r="H20" s="220">
        <f>Hotel_Form!V27</f>
        <v>0</v>
      </c>
      <c r="I20" s="221">
        <f>Hotel_Form!W27</f>
        <v>0</v>
      </c>
      <c r="J20" s="221">
        <f>Hotel_Form!X27</f>
        <v>0</v>
      </c>
      <c r="K20" s="221">
        <f>Hotel_Form!Y27</f>
        <v>0</v>
      </c>
      <c r="L20" s="224">
        <f t="shared" si="0"/>
        <v>0</v>
      </c>
    </row>
    <row r="21" spans="1:15" s="171" customFormat="1" ht="24.95" customHeight="1" x14ac:dyDescent="0.2">
      <c r="A21" s="172">
        <v>8</v>
      </c>
      <c r="B21" s="195">
        <f>Hotel_Form!P28</f>
        <v>0</v>
      </c>
      <c r="C21" s="223">
        <f>Hotel_Form!Q28</f>
        <v>0</v>
      </c>
      <c r="D21" s="220">
        <f>Hotel_Form!R28</f>
        <v>0</v>
      </c>
      <c r="E21" s="220">
        <f>Hotel_Form!S28</f>
        <v>0</v>
      </c>
      <c r="F21" s="220">
        <f>Hotel_Form!T28</f>
        <v>0</v>
      </c>
      <c r="G21" s="220">
        <f>Hotel_Form!U28</f>
        <v>0</v>
      </c>
      <c r="H21" s="220">
        <f>Hotel_Form!V28</f>
        <v>0</v>
      </c>
      <c r="I21" s="221">
        <f>Hotel_Form!W28</f>
        <v>0</v>
      </c>
      <c r="J21" s="221">
        <f>Hotel_Form!X28</f>
        <v>0</v>
      </c>
      <c r="K21" s="221">
        <f>Hotel_Form!Y28</f>
        <v>0</v>
      </c>
      <c r="L21" s="224">
        <f t="shared" si="0"/>
        <v>0</v>
      </c>
    </row>
    <row r="22" spans="1:15" s="171" customFormat="1" ht="24.95" customHeight="1" x14ac:dyDescent="0.2">
      <c r="A22" s="172">
        <v>9</v>
      </c>
      <c r="B22" s="195">
        <f>Hotel_Form!P29</f>
        <v>0</v>
      </c>
      <c r="C22" s="223">
        <f>Hotel_Form!Q29</f>
        <v>0</v>
      </c>
      <c r="D22" s="220">
        <f>Hotel_Form!R29</f>
        <v>0</v>
      </c>
      <c r="E22" s="220">
        <f>Hotel_Form!S29</f>
        <v>0</v>
      </c>
      <c r="F22" s="220">
        <f>Hotel_Form!T29</f>
        <v>0</v>
      </c>
      <c r="G22" s="220">
        <f>Hotel_Form!U29</f>
        <v>0</v>
      </c>
      <c r="H22" s="220">
        <f>Hotel_Form!V29</f>
        <v>0</v>
      </c>
      <c r="I22" s="221">
        <f>Hotel_Form!W29</f>
        <v>0</v>
      </c>
      <c r="J22" s="221">
        <f>Hotel_Form!X29</f>
        <v>0</v>
      </c>
      <c r="K22" s="221">
        <f>Hotel_Form!Y29</f>
        <v>0</v>
      </c>
      <c r="L22" s="224">
        <f t="shared" si="0"/>
        <v>0</v>
      </c>
    </row>
    <row r="23" spans="1:15" s="171" customFormat="1" ht="24.95" customHeight="1" x14ac:dyDescent="0.2">
      <c r="A23" s="172">
        <v>10</v>
      </c>
      <c r="B23" s="195">
        <f>Hotel_Form!P30</f>
        <v>0</v>
      </c>
      <c r="C23" s="223">
        <f>Hotel_Form!Q30</f>
        <v>0</v>
      </c>
      <c r="D23" s="220">
        <f>Hotel_Form!R30</f>
        <v>0</v>
      </c>
      <c r="E23" s="220">
        <f>Hotel_Form!S30</f>
        <v>0</v>
      </c>
      <c r="F23" s="220">
        <f>Hotel_Form!T30</f>
        <v>0</v>
      </c>
      <c r="G23" s="220">
        <f>Hotel_Form!U30</f>
        <v>0</v>
      </c>
      <c r="H23" s="220">
        <f>Hotel_Form!V30</f>
        <v>0</v>
      </c>
      <c r="I23" s="221">
        <f>Hotel_Form!W30</f>
        <v>0</v>
      </c>
      <c r="J23" s="221">
        <f>Hotel_Form!X30</f>
        <v>0</v>
      </c>
      <c r="K23" s="221">
        <f>Hotel_Form!Y30</f>
        <v>0</v>
      </c>
      <c r="L23" s="224">
        <f t="shared" si="0"/>
        <v>0</v>
      </c>
    </row>
    <row r="24" spans="1:15" s="171" customFormat="1" ht="24.95" customHeight="1" x14ac:dyDescent="0.2">
      <c r="A24" s="172">
        <v>11</v>
      </c>
      <c r="B24" s="195">
        <f>Hotel_Form!P31</f>
        <v>0</v>
      </c>
      <c r="C24" s="223">
        <f>Hotel_Form!Q31</f>
        <v>0</v>
      </c>
      <c r="D24" s="220">
        <f>Hotel_Form!R31</f>
        <v>0</v>
      </c>
      <c r="E24" s="220">
        <f>Hotel_Form!S31</f>
        <v>0</v>
      </c>
      <c r="F24" s="220">
        <f>Hotel_Form!T31</f>
        <v>0</v>
      </c>
      <c r="G24" s="220">
        <f>Hotel_Form!U31</f>
        <v>0</v>
      </c>
      <c r="H24" s="220">
        <f>Hotel_Form!V31</f>
        <v>0</v>
      </c>
      <c r="I24" s="221">
        <f>Hotel_Form!W31</f>
        <v>0</v>
      </c>
      <c r="J24" s="221">
        <f>Hotel_Form!X31</f>
        <v>0</v>
      </c>
      <c r="K24" s="221">
        <f>Hotel_Form!Y31</f>
        <v>0</v>
      </c>
      <c r="L24" s="224">
        <f t="shared" si="0"/>
        <v>0</v>
      </c>
    </row>
    <row r="25" spans="1:15" s="171" customFormat="1" ht="24.95" customHeight="1" x14ac:dyDescent="0.2">
      <c r="A25" s="172">
        <v>12</v>
      </c>
      <c r="B25" s="195">
        <f>Hotel_Form!P32</f>
        <v>0</v>
      </c>
      <c r="C25" s="223">
        <f>Hotel_Form!Q32</f>
        <v>0</v>
      </c>
      <c r="D25" s="220">
        <f>Hotel_Form!R32</f>
        <v>0</v>
      </c>
      <c r="E25" s="220">
        <f>Hotel_Form!S32</f>
        <v>0</v>
      </c>
      <c r="F25" s="220">
        <f>Hotel_Form!T32</f>
        <v>0</v>
      </c>
      <c r="G25" s="220">
        <f>Hotel_Form!U32</f>
        <v>0</v>
      </c>
      <c r="H25" s="220">
        <f>Hotel_Form!V32</f>
        <v>0</v>
      </c>
      <c r="I25" s="221">
        <f>Hotel_Form!W32</f>
        <v>0</v>
      </c>
      <c r="J25" s="221">
        <f>Hotel_Form!X32</f>
        <v>0</v>
      </c>
      <c r="K25" s="221">
        <f>Hotel_Form!Y32</f>
        <v>0</v>
      </c>
      <c r="L25" s="224">
        <f t="shared" si="0"/>
        <v>0</v>
      </c>
      <c r="M25" s="173"/>
    </row>
    <row r="26" spans="1:15" s="171" customFormat="1" ht="24.95" customHeight="1" x14ac:dyDescent="0.2">
      <c r="A26" s="172">
        <v>13</v>
      </c>
      <c r="B26" s="195">
        <f>Hotel_Form!P33</f>
        <v>0</v>
      </c>
      <c r="C26" s="223">
        <f>Hotel_Form!Q33</f>
        <v>0</v>
      </c>
      <c r="D26" s="220">
        <f>Hotel_Form!R33</f>
        <v>0</v>
      </c>
      <c r="E26" s="220">
        <f>Hotel_Form!S33</f>
        <v>0</v>
      </c>
      <c r="F26" s="220">
        <f>Hotel_Form!T33</f>
        <v>0</v>
      </c>
      <c r="G26" s="220">
        <f>Hotel_Form!U33</f>
        <v>0</v>
      </c>
      <c r="H26" s="220">
        <f>Hotel_Form!V33</f>
        <v>0</v>
      </c>
      <c r="I26" s="221">
        <f>Hotel_Form!W33</f>
        <v>0</v>
      </c>
      <c r="J26" s="221">
        <f>Hotel_Form!X33</f>
        <v>0</v>
      </c>
      <c r="K26" s="221">
        <f>Hotel_Form!Y33</f>
        <v>0</v>
      </c>
      <c r="L26" s="224">
        <f t="shared" si="0"/>
        <v>0</v>
      </c>
      <c r="M26" s="173"/>
    </row>
    <row r="27" spans="1:15" s="171" customFormat="1" ht="24.95" customHeight="1" x14ac:dyDescent="0.2">
      <c r="A27" s="172">
        <v>14</v>
      </c>
      <c r="B27" s="195">
        <f>Hotel_Form!P34</f>
        <v>0</v>
      </c>
      <c r="C27" s="223">
        <f>Hotel_Form!Q34</f>
        <v>0</v>
      </c>
      <c r="D27" s="220">
        <f>Hotel_Form!R34</f>
        <v>0</v>
      </c>
      <c r="E27" s="220">
        <f>Hotel_Form!S34</f>
        <v>0</v>
      </c>
      <c r="F27" s="220">
        <f>Hotel_Form!T34</f>
        <v>0</v>
      </c>
      <c r="G27" s="220">
        <f>Hotel_Form!U34</f>
        <v>0</v>
      </c>
      <c r="H27" s="220">
        <f>Hotel_Form!V34</f>
        <v>0</v>
      </c>
      <c r="I27" s="221">
        <f>Hotel_Form!W34</f>
        <v>0</v>
      </c>
      <c r="J27" s="221">
        <f>Hotel_Form!X34</f>
        <v>0</v>
      </c>
      <c r="K27" s="221">
        <f>Hotel_Form!Y34</f>
        <v>0</v>
      </c>
      <c r="L27" s="224">
        <f t="shared" si="0"/>
        <v>0</v>
      </c>
    </row>
    <row r="28" spans="1:15" s="171" customFormat="1" ht="24.95" customHeight="1" x14ac:dyDescent="0.2">
      <c r="A28" s="172">
        <v>15</v>
      </c>
      <c r="B28" s="195">
        <f>Hotel_Form!P35</f>
        <v>0</v>
      </c>
      <c r="C28" s="223">
        <f>Hotel_Form!Q35</f>
        <v>0</v>
      </c>
      <c r="D28" s="220">
        <f>Hotel_Form!R35</f>
        <v>0</v>
      </c>
      <c r="E28" s="220">
        <f>Hotel_Form!S35</f>
        <v>0</v>
      </c>
      <c r="F28" s="220">
        <f>Hotel_Form!T35</f>
        <v>0</v>
      </c>
      <c r="G28" s="220">
        <f>Hotel_Form!U35</f>
        <v>0</v>
      </c>
      <c r="H28" s="220">
        <f>Hotel_Form!V35</f>
        <v>0</v>
      </c>
      <c r="I28" s="221">
        <f>Hotel_Form!W35</f>
        <v>0</v>
      </c>
      <c r="J28" s="221">
        <f>Hotel_Form!X35</f>
        <v>0</v>
      </c>
      <c r="K28" s="221">
        <f>Hotel_Form!Y35</f>
        <v>0</v>
      </c>
      <c r="L28" s="224">
        <f t="shared" si="0"/>
        <v>0</v>
      </c>
      <c r="M28" s="173"/>
      <c r="N28" s="173"/>
      <c r="O28" s="173"/>
    </row>
    <row r="29" spans="1:15" s="171" customFormat="1" ht="24.95" customHeight="1" x14ac:dyDescent="0.2">
      <c r="A29" s="172">
        <v>16</v>
      </c>
      <c r="B29" s="195">
        <f>Hotel_Form!P36</f>
        <v>0</v>
      </c>
      <c r="C29" s="223">
        <f>Hotel_Form!Q36</f>
        <v>0</v>
      </c>
      <c r="D29" s="220">
        <f>Hotel_Form!R36</f>
        <v>0</v>
      </c>
      <c r="E29" s="220">
        <f>Hotel_Form!S36</f>
        <v>0</v>
      </c>
      <c r="F29" s="220">
        <f>Hotel_Form!T36</f>
        <v>0</v>
      </c>
      <c r="G29" s="220">
        <f>Hotel_Form!U36</f>
        <v>0</v>
      </c>
      <c r="H29" s="220">
        <f>Hotel_Form!V36</f>
        <v>0</v>
      </c>
      <c r="I29" s="221">
        <f>Hotel_Form!W36</f>
        <v>0</v>
      </c>
      <c r="J29" s="221">
        <f>Hotel_Form!X36</f>
        <v>0</v>
      </c>
      <c r="K29" s="221">
        <f>Hotel_Form!Y36</f>
        <v>0</v>
      </c>
      <c r="L29" s="224">
        <f t="shared" si="0"/>
        <v>0</v>
      </c>
      <c r="M29" s="173"/>
      <c r="N29" s="171">
        <f>IF(ISBLANK([1]Hotel_Form!O22), "",[1]Hotel_Form!O19)</f>
        <v>43131</v>
      </c>
    </row>
    <row r="30" spans="1:15" s="171" customFormat="1" ht="24.95" customHeight="1" x14ac:dyDescent="0.2">
      <c r="A30" s="172">
        <v>17</v>
      </c>
      <c r="B30" s="195">
        <f>Hotel_Form!P37</f>
        <v>0</v>
      </c>
      <c r="C30" s="223">
        <f>Hotel_Form!Q37</f>
        <v>0</v>
      </c>
      <c r="D30" s="220">
        <f>Hotel_Form!R37</f>
        <v>0</v>
      </c>
      <c r="E30" s="220">
        <f>Hotel_Form!S37</f>
        <v>0</v>
      </c>
      <c r="F30" s="220">
        <f>Hotel_Form!T37</f>
        <v>0</v>
      </c>
      <c r="G30" s="220">
        <f>Hotel_Form!U37</f>
        <v>0</v>
      </c>
      <c r="H30" s="220">
        <f>Hotel_Form!V37</f>
        <v>0</v>
      </c>
      <c r="I30" s="221">
        <f>Hotel_Form!W37</f>
        <v>0</v>
      </c>
      <c r="J30" s="221">
        <f>Hotel_Form!X37</f>
        <v>0</v>
      </c>
      <c r="K30" s="221">
        <f>Hotel_Form!Y37</f>
        <v>0</v>
      </c>
      <c r="L30" s="224">
        <f t="shared" si="0"/>
        <v>0</v>
      </c>
      <c r="N30" s="174"/>
    </row>
    <row r="31" spans="1:15" s="171" customFormat="1" ht="24.95" customHeight="1" x14ac:dyDescent="0.2">
      <c r="A31" s="172">
        <v>18</v>
      </c>
      <c r="B31" s="195">
        <f>Hotel_Form!P38</f>
        <v>0</v>
      </c>
      <c r="C31" s="223">
        <f>Hotel_Form!Q38</f>
        <v>0</v>
      </c>
      <c r="D31" s="220">
        <f>Hotel_Form!R38</f>
        <v>0</v>
      </c>
      <c r="E31" s="220">
        <f>Hotel_Form!S38</f>
        <v>0</v>
      </c>
      <c r="F31" s="220">
        <f>Hotel_Form!T38</f>
        <v>0</v>
      </c>
      <c r="G31" s="220">
        <f>Hotel_Form!U38</f>
        <v>0</v>
      </c>
      <c r="H31" s="220">
        <f>Hotel_Form!V38</f>
        <v>0</v>
      </c>
      <c r="I31" s="221">
        <f>Hotel_Form!W38</f>
        <v>0</v>
      </c>
      <c r="J31" s="221">
        <f>Hotel_Form!X38</f>
        <v>0</v>
      </c>
      <c r="K31" s="221">
        <f>Hotel_Form!Y38</f>
        <v>0</v>
      </c>
      <c r="L31" s="224">
        <f t="shared" si="0"/>
        <v>0</v>
      </c>
    </row>
    <row r="32" spans="1:15" s="171" customFormat="1" ht="24.95" customHeight="1" x14ac:dyDescent="0.2">
      <c r="A32" s="172">
        <v>19</v>
      </c>
      <c r="B32" s="195">
        <f>Hotel_Form!P39</f>
        <v>0</v>
      </c>
      <c r="C32" s="223">
        <f>Hotel_Form!Q39</f>
        <v>0</v>
      </c>
      <c r="D32" s="220">
        <f>Hotel_Form!R39</f>
        <v>0</v>
      </c>
      <c r="E32" s="220">
        <f>Hotel_Form!S39</f>
        <v>0</v>
      </c>
      <c r="F32" s="220">
        <f>Hotel_Form!T39</f>
        <v>0</v>
      </c>
      <c r="G32" s="220">
        <f>Hotel_Form!U39</f>
        <v>0</v>
      </c>
      <c r="H32" s="220">
        <f>Hotel_Form!V39</f>
        <v>0</v>
      </c>
      <c r="I32" s="221">
        <f>Hotel_Form!W39</f>
        <v>0</v>
      </c>
      <c r="J32" s="221">
        <f>Hotel_Form!X39</f>
        <v>0</v>
      </c>
      <c r="K32" s="221">
        <f>Hotel_Form!Y39</f>
        <v>0</v>
      </c>
      <c r="L32" s="224">
        <f t="shared" si="0"/>
        <v>0</v>
      </c>
    </row>
    <row r="33" spans="1:13" s="171" customFormat="1" ht="24.95" customHeight="1" x14ac:dyDescent="0.2">
      <c r="A33" s="172">
        <v>20</v>
      </c>
      <c r="B33" s="195">
        <f>Hotel_Form!P40</f>
        <v>0</v>
      </c>
      <c r="C33" s="223">
        <f>Hotel_Form!Q40</f>
        <v>0</v>
      </c>
      <c r="D33" s="220">
        <f>Hotel_Form!R40</f>
        <v>0</v>
      </c>
      <c r="E33" s="220">
        <f>Hotel_Form!S40</f>
        <v>0</v>
      </c>
      <c r="F33" s="220">
        <f>Hotel_Form!T40</f>
        <v>0</v>
      </c>
      <c r="G33" s="220">
        <f>Hotel_Form!U40</f>
        <v>0</v>
      </c>
      <c r="H33" s="220">
        <f>Hotel_Form!V40</f>
        <v>0</v>
      </c>
      <c r="I33" s="221">
        <f>Hotel_Form!W40</f>
        <v>0</v>
      </c>
      <c r="J33" s="221">
        <f>Hotel_Form!X40</f>
        <v>0</v>
      </c>
      <c r="K33" s="221">
        <f>Hotel_Form!Y40</f>
        <v>0</v>
      </c>
      <c r="L33" s="224">
        <f t="shared" si="0"/>
        <v>0</v>
      </c>
    </row>
    <row r="34" spans="1:13" s="171" customFormat="1" ht="24.95" customHeight="1" x14ac:dyDescent="0.2">
      <c r="A34" s="172">
        <v>21</v>
      </c>
      <c r="B34" s="195">
        <f>Hotel_Form!P41</f>
        <v>0</v>
      </c>
      <c r="C34" s="223">
        <f>Hotel_Form!Q41</f>
        <v>0</v>
      </c>
      <c r="D34" s="220">
        <f>Hotel_Form!R41</f>
        <v>0</v>
      </c>
      <c r="E34" s="220">
        <f>Hotel_Form!S41</f>
        <v>0</v>
      </c>
      <c r="F34" s="220">
        <f>Hotel_Form!T41</f>
        <v>0</v>
      </c>
      <c r="G34" s="220">
        <f>Hotel_Form!U41</f>
        <v>0</v>
      </c>
      <c r="H34" s="220">
        <f>Hotel_Form!V41</f>
        <v>0</v>
      </c>
      <c r="I34" s="221">
        <f>Hotel_Form!W41</f>
        <v>0</v>
      </c>
      <c r="J34" s="221">
        <f>Hotel_Form!X41</f>
        <v>0</v>
      </c>
      <c r="K34" s="221">
        <f>Hotel_Form!Y41</f>
        <v>0</v>
      </c>
      <c r="L34" s="224">
        <f t="shared" si="0"/>
        <v>0</v>
      </c>
    </row>
    <row r="35" spans="1:13" s="171" customFormat="1" ht="24.95" customHeight="1" x14ac:dyDescent="0.2">
      <c r="A35" s="172">
        <v>22</v>
      </c>
      <c r="B35" s="195">
        <f>Hotel_Form!P42</f>
        <v>0</v>
      </c>
      <c r="C35" s="223">
        <f>Hotel_Form!Q42</f>
        <v>0</v>
      </c>
      <c r="D35" s="220">
        <f>Hotel_Form!R42</f>
        <v>0</v>
      </c>
      <c r="E35" s="220">
        <f>Hotel_Form!S42</f>
        <v>0</v>
      </c>
      <c r="F35" s="220">
        <f>Hotel_Form!T42</f>
        <v>0</v>
      </c>
      <c r="G35" s="220">
        <f>Hotel_Form!U42</f>
        <v>0</v>
      </c>
      <c r="H35" s="220">
        <f>Hotel_Form!V42</f>
        <v>0</v>
      </c>
      <c r="I35" s="221">
        <f>Hotel_Form!W42</f>
        <v>0</v>
      </c>
      <c r="J35" s="221">
        <f>Hotel_Form!X42</f>
        <v>0</v>
      </c>
      <c r="K35" s="221">
        <f>Hotel_Form!Y42</f>
        <v>0</v>
      </c>
      <c r="L35" s="224">
        <f t="shared" si="0"/>
        <v>0</v>
      </c>
    </row>
    <row r="36" spans="1:13" s="171" customFormat="1" ht="24.95" customHeight="1" x14ac:dyDescent="0.2">
      <c r="A36" s="172">
        <v>23</v>
      </c>
      <c r="B36" s="195">
        <f>Hotel_Form!P43</f>
        <v>0</v>
      </c>
      <c r="C36" s="223">
        <f>Hotel_Form!Q43</f>
        <v>0</v>
      </c>
      <c r="D36" s="220">
        <f>Hotel_Form!R43</f>
        <v>0</v>
      </c>
      <c r="E36" s="220">
        <f>Hotel_Form!S43</f>
        <v>0</v>
      </c>
      <c r="F36" s="220">
        <f>Hotel_Form!T43</f>
        <v>0</v>
      </c>
      <c r="G36" s="220">
        <f>Hotel_Form!U43</f>
        <v>0</v>
      </c>
      <c r="H36" s="220">
        <f>Hotel_Form!V43</f>
        <v>0</v>
      </c>
      <c r="I36" s="221">
        <f>Hotel_Form!W43</f>
        <v>0</v>
      </c>
      <c r="J36" s="221">
        <f>Hotel_Form!X43</f>
        <v>0</v>
      </c>
      <c r="K36" s="221">
        <f>Hotel_Form!Y43</f>
        <v>0</v>
      </c>
      <c r="L36" s="224">
        <f t="shared" si="0"/>
        <v>0</v>
      </c>
    </row>
    <row r="37" spans="1:13" s="171" customFormat="1" ht="24.95" customHeight="1" x14ac:dyDescent="0.2">
      <c r="A37" s="172">
        <v>24</v>
      </c>
      <c r="B37" s="195">
        <f>Hotel_Form!P44</f>
        <v>0</v>
      </c>
      <c r="C37" s="223">
        <f>Hotel_Form!Q44</f>
        <v>0</v>
      </c>
      <c r="D37" s="220">
        <f>Hotel_Form!R44</f>
        <v>0</v>
      </c>
      <c r="E37" s="220">
        <f>Hotel_Form!S44</f>
        <v>0</v>
      </c>
      <c r="F37" s="220">
        <f>Hotel_Form!T44</f>
        <v>0</v>
      </c>
      <c r="G37" s="220">
        <f>Hotel_Form!U44</f>
        <v>0</v>
      </c>
      <c r="H37" s="220">
        <f>Hotel_Form!V44</f>
        <v>0</v>
      </c>
      <c r="I37" s="221">
        <f>Hotel_Form!W44</f>
        <v>0</v>
      </c>
      <c r="J37" s="221">
        <f>Hotel_Form!X44</f>
        <v>0</v>
      </c>
      <c r="K37" s="221">
        <f>Hotel_Form!Y44</f>
        <v>0</v>
      </c>
      <c r="L37" s="224">
        <f t="shared" si="0"/>
        <v>0</v>
      </c>
    </row>
    <row r="38" spans="1:13" s="171" customFormat="1" ht="24.95" customHeight="1" thickBot="1" x14ac:dyDescent="0.25">
      <c r="A38" s="175">
        <v>25</v>
      </c>
      <c r="B38" s="195">
        <f>Hotel_Form!P45</f>
        <v>0</v>
      </c>
      <c r="C38" s="223">
        <f>Hotel_Form!Q45</f>
        <v>0</v>
      </c>
      <c r="D38" s="220">
        <f>Hotel_Form!R45</f>
        <v>0</v>
      </c>
      <c r="E38" s="220">
        <f>Hotel_Form!S45</f>
        <v>0</v>
      </c>
      <c r="F38" s="220">
        <f>Hotel_Form!T45</f>
        <v>0</v>
      </c>
      <c r="G38" s="220">
        <f>Hotel_Form!U45</f>
        <v>0</v>
      </c>
      <c r="H38" s="220">
        <f>Hotel_Form!V45</f>
        <v>0</v>
      </c>
      <c r="I38" s="221">
        <f>Hotel_Form!W45</f>
        <v>0</v>
      </c>
      <c r="J38" s="221">
        <f>Hotel_Form!X45</f>
        <v>0</v>
      </c>
      <c r="K38" s="221">
        <f>Hotel_Form!Y45</f>
        <v>0</v>
      </c>
      <c r="L38" s="224">
        <f t="shared" si="0"/>
        <v>0</v>
      </c>
    </row>
    <row r="39" spans="1:13" s="176" customFormat="1" ht="24.95" customHeight="1" thickBot="1" x14ac:dyDescent="0.25">
      <c r="A39" s="408"/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225"/>
    </row>
    <row r="40" spans="1:13" s="171" customFormat="1" ht="24.95" customHeight="1" x14ac:dyDescent="0.2">
      <c r="A40" s="389" t="s">
        <v>61</v>
      </c>
      <c r="B40" s="390"/>
      <c r="C40" s="390"/>
      <c r="D40" s="390"/>
      <c r="E40" s="391"/>
      <c r="F40" s="395">
        <f>COUNTIFS(Hotel_Form!E21:'Hotel_Form'!E45,"-44 kg")+COUNTIFS(Hotel_Form!E21:E45,"-48 kg")+COUNTIFS(Hotel_Form!E21:E45,"-52 kg")+COUNTIFS(Hotel_Form!E21:E45,"-57 kg")+COUNTIFS(Hotel_Form!E21:E45,"-63 kg")+COUNTIFS(Hotel_Form!E21:E45,"-70 kg")+COUNTIFS(Hotel_Form!E21:E45,"-40 kg")+COUNTIFS(Hotel_Form!E21:E45,"+70 kg")+COUNTIFS(Hotel_Form!E21:E45,"-55 kg")+COUNTIFS(Hotel_Form!E21:E45,"-60 kg")+COUNTIFS(Hotel_Form!E21:E45,"-66 kg")+COUNTIFS(Hotel_Form!E21:E45,"-73 kg")+COUNTIFS(Hotel_Form!E21:E45,"-81 kg")+COUNTIFS(Hotel_Form!E21:E45,"-90 kg")+COUNTIFS(Hotel_Form!E21:E45,"-50 kg")+COUNTIFS(Hotel_Form!E21:E45,"+90 kg")</f>
        <v>0</v>
      </c>
      <c r="G40" s="396"/>
      <c r="H40" s="414" t="s">
        <v>62</v>
      </c>
      <c r="I40" s="415"/>
      <c r="J40" s="409">
        <f>EJU</f>
        <v>10</v>
      </c>
      <c r="K40" s="410"/>
      <c r="L40" s="256">
        <f>F40*J40</f>
        <v>0</v>
      </c>
      <c r="M40" s="218"/>
    </row>
    <row r="41" spans="1:13" s="176" customFormat="1" ht="24.95" customHeight="1" x14ac:dyDescent="0.2">
      <c r="A41" s="401"/>
      <c r="B41" s="402"/>
      <c r="C41" s="402"/>
      <c r="D41" s="402"/>
      <c r="E41" s="402"/>
      <c r="F41" s="402"/>
      <c r="G41" s="402"/>
      <c r="H41" s="402"/>
      <c r="I41" s="402"/>
      <c r="J41" s="402"/>
      <c r="K41" s="402"/>
      <c r="L41" s="403"/>
      <c r="M41" s="225"/>
    </row>
    <row r="42" spans="1:13" s="171" customFormat="1" ht="24.95" customHeight="1" x14ac:dyDescent="0.2">
      <c r="A42" s="392" t="s">
        <v>63</v>
      </c>
      <c r="B42" s="393"/>
      <c r="C42" s="393"/>
      <c r="D42" s="393"/>
      <c r="E42" s="394"/>
      <c r="F42" s="397">
        <f>COUNTA(Hotel_Form!C21:C45)-COUNTA(Hotel_Form!P21:P45)</f>
        <v>0</v>
      </c>
      <c r="G42" s="398"/>
      <c r="H42" s="406" t="s">
        <v>64</v>
      </c>
      <c r="I42" s="407"/>
      <c r="J42" s="404">
        <f>Non_hotel</f>
        <v>100</v>
      </c>
      <c r="K42" s="405"/>
      <c r="L42" s="257">
        <f>F42*J42</f>
        <v>0</v>
      </c>
      <c r="M42" s="218"/>
    </row>
    <row r="43" spans="1:13" s="171" customFormat="1" ht="24.95" customHeight="1" x14ac:dyDescent="0.2">
      <c r="A43" s="401"/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3"/>
      <c r="M43" s="218"/>
    </row>
    <row r="44" spans="1:13" s="196" customFormat="1" ht="24.95" customHeight="1" x14ac:dyDescent="0.2">
      <c r="A44" s="411" t="s">
        <v>81</v>
      </c>
      <c r="B44" s="412"/>
      <c r="C44" s="412"/>
      <c r="D44" s="412"/>
      <c r="E44" s="413"/>
      <c r="F44" s="399">
        <f>COUNTIFS(Hotel_Form!AB21:AB45,"YES")</f>
        <v>0</v>
      </c>
      <c r="G44" s="400"/>
      <c r="H44" s="406" t="s">
        <v>64</v>
      </c>
      <c r="I44" s="407"/>
      <c r="J44" s="404">
        <f>Transfer</f>
        <v>25</v>
      </c>
      <c r="K44" s="405"/>
      <c r="L44" s="257">
        <f>F44*J44</f>
        <v>0</v>
      </c>
      <c r="M44" s="226"/>
    </row>
    <row r="45" spans="1:13" s="171" customFormat="1" ht="24.95" customHeight="1" x14ac:dyDescent="0.2">
      <c r="A45" s="401"/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218"/>
    </row>
    <row r="46" spans="1:13" s="171" customFormat="1" ht="24.95" customHeight="1" x14ac:dyDescent="0.2">
      <c r="A46" s="411" t="s">
        <v>86</v>
      </c>
      <c r="B46" s="412"/>
      <c r="C46" s="412"/>
      <c r="D46" s="412"/>
      <c r="E46" s="413"/>
      <c r="F46" s="399">
        <f>COUNTIFS(Hotel_Form!AC21:AC45,"YES")</f>
        <v>0</v>
      </c>
      <c r="G46" s="400"/>
      <c r="H46" s="406" t="s">
        <v>64</v>
      </c>
      <c r="I46" s="407"/>
      <c r="J46" s="404">
        <f>Transfer</f>
        <v>25</v>
      </c>
      <c r="K46" s="405"/>
      <c r="L46" s="257">
        <f>F46*J46</f>
        <v>0</v>
      </c>
      <c r="M46" s="218"/>
    </row>
    <row r="47" spans="1:13" s="171" customFormat="1" ht="24.95" customHeight="1" x14ac:dyDescent="0.2">
      <c r="A47" s="401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218"/>
    </row>
    <row r="48" spans="1:13" s="176" customFormat="1" ht="24.95" customHeight="1" x14ac:dyDescent="0.2">
      <c r="A48" s="392" t="s">
        <v>65</v>
      </c>
      <c r="B48" s="393"/>
      <c r="C48" s="393"/>
      <c r="D48" s="393"/>
      <c r="E48" s="394"/>
      <c r="F48" s="397">
        <f>COUNTIFS(Hotel_Form!Z21:Z45,"YES")</f>
        <v>0</v>
      </c>
      <c r="G48" s="398"/>
      <c r="H48" s="406" t="s">
        <v>64</v>
      </c>
      <c r="I48" s="407"/>
      <c r="J48" s="404">
        <f>Lunch_Pack</f>
        <v>15</v>
      </c>
      <c r="K48" s="405"/>
      <c r="L48" s="257">
        <f>F48*J48</f>
        <v>0</v>
      </c>
      <c r="M48" s="225"/>
    </row>
    <row r="49" spans="1:19" s="176" customFormat="1" ht="24.95" customHeight="1" x14ac:dyDescent="0.2">
      <c r="A49" s="401"/>
      <c r="B49" s="402"/>
      <c r="C49" s="402"/>
      <c r="D49" s="402"/>
      <c r="E49" s="402"/>
      <c r="F49" s="402"/>
      <c r="G49" s="402"/>
      <c r="H49" s="402"/>
      <c r="I49" s="402"/>
      <c r="J49" s="402"/>
      <c r="K49" s="402"/>
      <c r="L49" s="403"/>
      <c r="M49" s="225"/>
    </row>
    <row r="50" spans="1:19" s="176" customFormat="1" ht="24.95" customHeight="1" x14ac:dyDescent="0.2">
      <c r="A50" s="392" t="s">
        <v>66</v>
      </c>
      <c r="B50" s="393"/>
      <c r="C50" s="393"/>
      <c r="D50" s="393"/>
      <c r="E50" s="394"/>
      <c r="F50" s="397">
        <f>COUNTIFS(Hotel_Form!AA21:AA45,"YES")</f>
        <v>0</v>
      </c>
      <c r="G50" s="398"/>
      <c r="H50" s="406" t="s">
        <v>64</v>
      </c>
      <c r="I50" s="407"/>
      <c r="J50" s="404">
        <f>Lunch_Pack</f>
        <v>15</v>
      </c>
      <c r="K50" s="405"/>
      <c r="L50" s="257">
        <f>F50*J50</f>
        <v>0</v>
      </c>
      <c r="M50" s="225"/>
    </row>
    <row r="51" spans="1:19" s="176" customFormat="1" ht="24.95" customHeight="1" thickBot="1" x14ac:dyDescent="0.25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4"/>
      <c r="M51" s="225"/>
    </row>
    <row r="52" spans="1:19" s="171" customFormat="1" ht="24.95" customHeight="1" thickBot="1" x14ac:dyDescent="0.25">
      <c r="A52" s="227"/>
      <c r="B52" s="218"/>
      <c r="C52" s="218"/>
      <c r="D52" s="227"/>
      <c r="E52" s="228"/>
      <c r="F52" s="365" t="s">
        <v>49</v>
      </c>
      <c r="G52" s="366"/>
      <c r="H52" s="366"/>
      <c r="I52" s="366"/>
      <c r="J52" s="366"/>
      <c r="K52" s="367"/>
      <c r="L52" s="258">
        <f>SUM(L14:L38)+L40+L42+L44+L46+L48+L50</f>
        <v>0</v>
      </c>
      <c r="M52" s="218"/>
    </row>
    <row r="53" spans="1:19" s="171" customFormat="1" ht="24.95" customHeight="1" thickBot="1" x14ac:dyDescent="0.25">
      <c r="A53" s="227"/>
      <c r="B53" s="227"/>
      <c r="C53" s="218"/>
      <c r="D53" s="218"/>
      <c r="E53" s="218"/>
      <c r="F53" s="365" t="s">
        <v>102</v>
      </c>
      <c r="G53" s="366"/>
      <c r="H53" s="366"/>
      <c r="I53" s="366"/>
      <c r="J53" s="366"/>
      <c r="K53" s="367"/>
      <c r="L53" s="259">
        <f>(L52-L40)+((L52-L40)*10%)+L40</f>
        <v>0</v>
      </c>
      <c r="M53" s="218"/>
    </row>
    <row r="54" spans="1:19" s="171" customFormat="1" ht="24.95" customHeight="1" x14ac:dyDescent="0.2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29"/>
      <c r="N54" s="177"/>
    </row>
    <row r="55" spans="1:19" ht="24.95" customHeight="1" x14ac:dyDescent="0.35">
      <c r="A55" s="369" t="s">
        <v>43</v>
      </c>
      <c r="B55" s="369"/>
      <c r="C55" s="369"/>
      <c r="D55" s="369"/>
      <c r="E55" s="369"/>
      <c r="F55" s="369"/>
      <c r="G55" s="369"/>
      <c r="H55" s="229" t="s">
        <v>45</v>
      </c>
      <c r="I55" s="218"/>
      <c r="J55" s="218"/>
      <c r="K55" s="166"/>
      <c r="L55" s="166"/>
      <c r="M55" s="166"/>
      <c r="N55" s="178"/>
      <c r="O55" s="178"/>
      <c r="P55" s="178"/>
    </row>
    <row r="56" spans="1:19" ht="24.95" customHeight="1" x14ac:dyDescent="0.35">
      <c r="A56" s="368" t="s">
        <v>115</v>
      </c>
      <c r="B56" s="368"/>
      <c r="C56" s="368"/>
      <c r="D56" s="368"/>
      <c r="E56" s="368"/>
      <c r="F56" s="368"/>
      <c r="G56" s="368"/>
      <c r="H56" s="368" t="s">
        <v>109</v>
      </c>
      <c r="I56" s="368"/>
      <c r="J56" s="368"/>
      <c r="K56" s="231" t="s">
        <v>68</v>
      </c>
      <c r="L56" s="166"/>
      <c r="M56" s="166"/>
      <c r="N56" s="178"/>
      <c r="O56" s="178"/>
      <c r="P56" s="178"/>
    </row>
    <row r="57" spans="1:19" ht="24.95" customHeight="1" x14ac:dyDescent="0.35">
      <c r="A57" s="368" t="s">
        <v>93</v>
      </c>
      <c r="B57" s="368"/>
      <c r="C57" s="368"/>
      <c r="D57" s="368"/>
      <c r="E57" s="368"/>
      <c r="F57" s="368"/>
      <c r="G57" s="368"/>
      <c r="H57" s="368" t="s">
        <v>110</v>
      </c>
      <c r="I57" s="368"/>
      <c r="J57" s="368"/>
      <c r="K57" s="230" t="s">
        <v>70</v>
      </c>
      <c r="L57" s="166"/>
      <c r="M57" s="166"/>
      <c r="N57" s="178"/>
      <c r="O57" s="178"/>
      <c r="P57" s="178"/>
      <c r="Q57" s="178"/>
      <c r="R57" s="179"/>
      <c r="S57" s="179"/>
    </row>
    <row r="58" spans="1:19" ht="24.95" customHeight="1" x14ac:dyDescent="0.35">
      <c r="A58" s="368" t="s">
        <v>67</v>
      </c>
      <c r="B58" s="368"/>
      <c r="C58" s="368"/>
      <c r="D58" s="368"/>
      <c r="E58" s="368"/>
      <c r="F58" s="368"/>
      <c r="G58" s="368"/>
      <c r="H58" s="368" t="s">
        <v>111</v>
      </c>
      <c r="I58" s="368"/>
      <c r="J58" s="368"/>
      <c r="K58" s="230" t="s">
        <v>71</v>
      </c>
      <c r="L58" s="232"/>
      <c r="M58" s="166"/>
      <c r="N58" s="178"/>
      <c r="O58" s="178"/>
      <c r="P58" s="178"/>
      <c r="Q58" s="178"/>
      <c r="R58" s="178"/>
      <c r="S58" s="180"/>
    </row>
    <row r="59" spans="1:19" ht="24.95" customHeight="1" x14ac:dyDescent="0.35">
      <c r="A59" s="368" t="s">
        <v>69</v>
      </c>
      <c r="B59" s="368"/>
      <c r="C59" s="368"/>
      <c r="D59" s="368"/>
      <c r="E59" s="368"/>
      <c r="F59" s="368"/>
      <c r="G59" s="368"/>
      <c r="H59" s="231"/>
      <c r="I59" s="231"/>
      <c r="J59" s="231"/>
      <c r="K59" s="166"/>
      <c r="L59" s="166"/>
      <c r="M59" s="166"/>
      <c r="N59" s="178"/>
      <c r="O59" s="178"/>
      <c r="P59" s="178"/>
      <c r="Q59" s="178"/>
      <c r="R59" s="178"/>
      <c r="S59" s="180"/>
    </row>
    <row r="60" spans="1:19" ht="24.95" customHeight="1" x14ac:dyDescent="0.35">
      <c r="A60" s="227"/>
      <c r="B60" s="227"/>
      <c r="C60" s="166"/>
      <c r="D60" s="166"/>
      <c r="E60" s="166"/>
      <c r="F60" s="166"/>
      <c r="G60" s="166"/>
      <c r="H60" s="166"/>
      <c r="I60" s="166"/>
      <c r="J60" s="166"/>
      <c r="K60" s="234" t="s">
        <v>72</v>
      </c>
      <c r="L60" s="234"/>
      <c r="M60" s="234"/>
      <c r="N60" s="178"/>
      <c r="O60" s="178"/>
    </row>
    <row r="61" spans="1:19" ht="24.95" customHeight="1" x14ac:dyDescent="0.35">
      <c r="A61" s="227"/>
      <c r="B61" s="227"/>
      <c r="C61" s="166"/>
      <c r="D61" s="166"/>
      <c r="E61" s="166"/>
      <c r="F61" s="166"/>
      <c r="G61" s="166"/>
      <c r="H61" s="166"/>
      <c r="I61" s="166"/>
      <c r="J61" s="166"/>
      <c r="K61" s="234"/>
      <c r="L61" s="234"/>
      <c r="M61" s="234"/>
    </row>
    <row r="62" spans="1:19" ht="24.95" customHeight="1" x14ac:dyDescent="0.35">
      <c r="A62" s="373" t="s">
        <v>44</v>
      </c>
      <c r="B62" s="373"/>
      <c r="C62" s="373"/>
      <c r="D62" s="373"/>
      <c r="E62" s="373"/>
      <c r="F62" s="166"/>
      <c r="G62" s="166"/>
      <c r="H62" s="233"/>
      <c r="I62" s="233"/>
      <c r="J62" s="233"/>
      <c r="K62" s="234"/>
      <c r="L62" s="234"/>
      <c r="M62" s="234"/>
    </row>
    <row r="63" spans="1:19" ht="24.95" customHeight="1" x14ac:dyDescent="0.35">
      <c r="A63" s="371" t="s">
        <v>112</v>
      </c>
      <c r="B63" s="371"/>
      <c r="C63" s="371"/>
      <c r="D63" s="371"/>
      <c r="E63" s="371"/>
      <c r="F63" s="166"/>
      <c r="G63" s="166"/>
      <c r="H63" s="230"/>
      <c r="I63" s="230"/>
      <c r="J63" s="230"/>
      <c r="K63" s="234"/>
      <c r="L63" s="234"/>
      <c r="M63" s="234"/>
    </row>
    <row r="64" spans="1:19" ht="24.95" customHeight="1" x14ac:dyDescent="0.35">
      <c r="A64" s="371" t="s">
        <v>113</v>
      </c>
      <c r="B64" s="371"/>
      <c r="C64" s="371"/>
      <c r="D64" s="371"/>
      <c r="E64" s="371"/>
      <c r="F64" s="166"/>
      <c r="G64" s="166"/>
      <c r="H64" s="166"/>
      <c r="I64" s="166"/>
      <c r="J64" s="166"/>
      <c r="K64" s="234"/>
      <c r="L64" s="234"/>
      <c r="M64" s="234"/>
    </row>
    <row r="65" spans="1:13" ht="24.95" customHeight="1" x14ac:dyDescent="0.35">
      <c r="A65" s="371" t="s">
        <v>73</v>
      </c>
      <c r="B65" s="371"/>
      <c r="C65" s="371"/>
      <c r="D65" s="371"/>
      <c r="E65" s="371"/>
      <c r="F65" s="166"/>
      <c r="G65" s="166"/>
      <c r="H65" s="166"/>
      <c r="I65" s="166"/>
      <c r="J65" s="166"/>
      <c r="K65" s="166"/>
      <c r="L65" s="166"/>
      <c r="M65" s="166"/>
    </row>
    <row r="66" spans="1:13" ht="24.95" customHeight="1" x14ac:dyDescent="0.35">
      <c r="A66" s="371" t="s">
        <v>74</v>
      </c>
      <c r="B66" s="371"/>
      <c r="C66" s="371"/>
      <c r="D66" s="371"/>
      <c r="E66" s="371"/>
      <c r="F66" s="166"/>
      <c r="G66" s="166"/>
      <c r="H66" s="166"/>
      <c r="I66" s="166"/>
      <c r="J66" s="166"/>
      <c r="K66" s="166"/>
      <c r="L66" s="166"/>
      <c r="M66" s="166"/>
    </row>
    <row r="67" spans="1:13" ht="24.95" customHeight="1" x14ac:dyDescent="0.35">
      <c r="A67" s="370" t="s">
        <v>75</v>
      </c>
      <c r="B67" s="370"/>
      <c r="C67" s="370"/>
      <c r="D67" s="370"/>
      <c r="E67" s="370"/>
      <c r="F67" s="236"/>
      <c r="G67" s="166"/>
      <c r="H67" s="166"/>
      <c r="I67" s="166"/>
      <c r="J67" s="166"/>
      <c r="K67" s="166"/>
      <c r="L67" s="166"/>
      <c r="M67" s="166"/>
    </row>
    <row r="68" spans="1:13" ht="24.95" customHeight="1" x14ac:dyDescent="0.35">
      <c r="A68" s="370" t="s">
        <v>114</v>
      </c>
      <c r="B68" s="370"/>
      <c r="C68" s="370"/>
      <c r="D68" s="370"/>
      <c r="E68" s="370"/>
      <c r="F68" s="236"/>
      <c r="G68" s="166"/>
      <c r="H68" s="166"/>
      <c r="I68" s="166"/>
      <c r="J68" s="166"/>
      <c r="K68" s="166"/>
      <c r="L68" s="166"/>
      <c r="M68" s="166"/>
    </row>
    <row r="69" spans="1:13" ht="24.95" customHeight="1" x14ac:dyDescent="0.25">
      <c r="F69" s="202"/>
    </row>
    <row r="70" spans="1:13" ht="24.95" customHeight="1" x14ac:dyDescent="0.25">
      <c r="F70" s="202"/>
    </row>
    <row r="71" spans="1:13" ht="24.95" customHeight="1" x14ac:dyDescent="0.25">
      <c r="F71" s="202"/>
    </row>
  </sheetData>
  <sheetProtection algorithmName="SHA-512" hashValue="wNNWFRCsAdLupJTxvPoeiZt27nwFSLtCQOWhZl2/xSmgggoD+HqrSv/OT/06FdDS6YZD5bb6wCILPV87gplKuw==" saltValue="DZZim/YNzm5VTu5k8wu+ag==" spinCount="100000" sheet="1" objects="1" scenarios="1" selectLockedCells="1"/>
  <mergeCells count="59">
    <mergeCell ref="A39:L39"/>
    <mergeCell ref="A41:L41"/>
    <mergeCell ref="A43:L43"/>
    <mergeCell ref="A45:L45"/>
    <mergeCell ref="A48:E48"/>
    <mergeCell ref="A47:L47"/>
    <mergeCell ref="J40:K40"/>
    <mergeCell ref="J42:K42"/>
    <mergeCell ref="J44:K44"/>
    <mergeCell ref="J46:K46"/>
    <mergeCell ref="A44:E44"/>
    <mergeCell ref="A46:E46"/>
    <mergeCell ref="H40:I40"/>
    <mergeCell ref="A50:E50"/>
    <mergeCell ref="F40:G40"/>
    <mergeCell ref="F42:G42"/>
    <mergeCell ref="F44:G44"/>
    <mergeCell ref="F46:G46"/>
    <mergeCell ref="F48:G48"/>
    <mergeCell ref="F50:G50"/>
    <mergeCell ref="A49:L49"/>
    <mergeCell ref="J48:K48"/>
    <mergeCell ref="J50:K50"/>
    <mergeCell ref="H50:I50"/>
    <mergeCell ref="H48:I48"/>
    <mergeCell ref="H46:I46"/>
    <mergeCell ref="H44:I44"/>
    <mergeCell ref="H42:I42"/>
    <mergeCell ref="A63:E63"/>
    <mergeCell ref="E1:I1"/>
    <mergeCell ref="A62:E62"/>
    <mergeCell ref="I7:L7"/>
    <mergeCell ref="K10:L10"/>
    <mergeCell ref="B12:B13"/>
    <mergeCell ref="A12:A13"/>
    <mergeCell ref="C12:C13"/>
    <mergeCell ref="D12:H12"/>
    <mergeCell ref="L12:L13"/>
    <mergeCell ref="A9:F9"/>
    <mergeCell ref="I9:L9"/>
    <mergeCell ref="I12:K12"/>
    <mergeCell ref="A40:E40"/>
    <mergeCell ref="A42:E42"/>
    <mergeCell ref="A57:G57"/>
    <mergeCell ref="A68:E68"/>
    <mergeCell ref="A67:E67"/>
    <mergeCell ref="A66:E66"/>
    <mergeCell ref="A65:E65"/>
    <mergeCell ref="A64:E64"/>
    <mergeCell ref="A51:L51"/>
    <mergeCell ref="F52:K52"/>
    <mergeCell ref="F53:K53"/>
    <mergeCell ref="A58:G58"/>
    <mergeCell ref="A59:G59"/>
    <mergeCell ref="A55:G55"/>
    <mergeCell ref="H56:J56"/>
    <mergeCell ref="H57:J57"/>
    <mergeCell ref="H58:J58"/>
    <mergeCell ref="A56:G56"/>
  </mergeCells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Hotel_Form</vt:lpstr>
      <vt:lpstr>Invoice</vt:lpstr>
      <vt:lpstr>Hotel_Form!Druckbereich</vt:lpstr>
      <vt:lpstr>Invoice!Druckbereich</vt:lpstr>
      <vt:lpstr>EJU</vt:lpstr>
      <vt:lpstr>Lunch_Pack</vt:lpstr>
      <vt:lpstr>Non_hotel</vt:lpstr>
      <vt:lpstr>Single_BB</vt:lpstr>
      <vt:lpstr>Single_BB_A</vt:lpstr>
      <vt:lpstr>Single_BB2</vt:lpstr>
      <vt:lpstr>Single_HB</vt:lpstr>
      <vt:lpstr>Single_HB2</vt:lpstr>
      <vt:lpstr>Single_TC</vt:lpstr>
      <vt:lpstr>Transfer</vt:lpstr>
      <vt:lpstr>Twin_HB2</vt:lpstr>
      <vt:lpstr>TWN_BB</vt:lpstr>
      <vt:lpstr>TWN_BB2</vt:lpstr>
      <vt:lpstr>TWN_HB</vt:lpstr>
      <vt:lpstr>TWN_HB2</vt:lpstr>
      <vt:lpstr>TWN_TC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Hoesl</cp:lastModifiedBy>
  <cp:lastPrinted>2018-01-10T15:25:45Z</cp:lastPrinted>
  <dcterms:created xsi:type="dcterms:W3CDTF">2011-02-16T14:55:02Z</dcterms:created>
  <dcterms:modified xsi:type="dcterms:W3CDTF">2018-03-28T11:38:15Z</dcterms:modified>
</cp:coreProperties>
</file>