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/>
  <mc:AlternateContent xmlns:mc="http://schemas.openxmlformats.org/markup-compatibility/2006">
    <mc:Choice Requires="x15">
      <x15ac:absPath xmlns:x15ac="http://schemas.microsoft.com/office/spreadsheetml/2010/11/ac" url="\\127.0.0.1\ejupublic\2_Gold\2_Tournaments &amp; Camps\2018\EJO\POR Odivelas\"/>
    </mc:Choice>
  </mc:AlternateContent>
  <bookViews>
    <workbookView xWindow="0" yWindow="0" windowWidth="20490" windowHeight="6630" xr2:uid="{00000000-000D-0000-FFFF-FFFF00000000}"/>
  </bookViews>
  <sheets>
    <sheet name="Hotel_Form" sheetId="1" r:id="rId1"/>
    <sheet name="Invoice" sheetId="2" r:id="rId2"/>
  </sheets>
  <definedNames>
    <definedName name="_xlnm.Print_Area" localSheetId="0">Hotel_Form!$A$1:$X$51</definedName>
    <definedName name="_xlnm.Print_Area" localSheetId="1">Invoice!$A$1:$I$63</definedName>
    <definedName name="Duplo_BB">Hotel_Form!$O$13</definedName>
    <definedName name="Duplo_BB2">Hotel_Form!$S$13</definedName>
    <definedName name="Duplo_Extra">Hotel_Form!$O$13</definedName>
    <definedName name="Duplo_HB">Hotel_Form!$Q$13</definedName>
    <definedName name="Duplo_HB2">Hotel_Form!$U$13</definedName>
    <definedName name="Duplo_Pack">Hotel_Form!$Q$13</definedName>
    <definedName name="EJU">Hotel_Form!$W$13</definedName>
    <definedName name="ExDuplo_BB">Hotel_Form!#REF!</definedName>
    <definedName name="ExDuplo_HB">Hotel_Form!#REF!</definedName>
    <definedName name="ExSingle_BB">Hotel_Form!#REF!</definedName>
    <definedName name="ExSingle_HB">Hotel_Form!#REF!</definedName>
    <definedName name="Lunch_pack">Hotel_Form!$V$13</definedName>
    <definedName name="Single_">Hotel_Form!$S$13</definedName>
    <definedName name="Single_BB">Hotel_Form!$N$13</definedName>
    <definedName name="Single_BB2">Hotel_Form!$R$13</definedName>
    <definedName name="Single_Extra">Hotel_Form!$N$13</definedName>
    <definedName name="Single_HB">Hotel_Form!$P$13</definedName>
    <definedName name="Single_HB2">Hotel_Form!$T$13</definedName>
    <definedName name="Single_Pack">Hotel_Form!$P$13</definedName>
  </definedNames>
  <calcPr calcId="171027" concurrentCalc="0"/>
</workbook>
</file>

<file path=xl/calcChain.xml><?xml version="1.0" encoding="utf-8"?>
<calcChain xmlns="http://schemas.openxmlformats.org/spreadsheetml/2006/main">
  <c r="V23" i="1" l="1"/>
  <c r="W23" i="1"/>
  <c r="V24" i="1"/>
  <c r="W24" i="1"/>
  <c r="V25" i="1"/>
  <c r="W25" i="1"/>
  <c r="V26" i="1"/>
  <c r="W26" i="1"/>
  <c r="V27" i="1"/>
  <c r="W27" i="1"/>
  <c r="V28" i="1"/>
  <c r="W28" i="1"/>
  <c r="V29" i="1"/>
  <c r="W29" i="1"/>
  <c r="V30" i="1"/>
  <c r="W30" i="1"/>
  <c r="V31" i="1"/>
  <c r="W31" i="1"/>
  <c r="V32" i="1"/>
  <c r="W32" i="1"/>
  <c r="V33" i="1"/>
  <c r="W33" i="1"/>
  <c r="V34" i="1"/>
  <c r="W34" i="1"/>
  <c r="V35" i="1"/>
  <c r="W35" i="1"/>
  <c r="V36" i="1"/>
  <c r="W36" i="1"/>
  <c r="V37" i="1"/>
  <c r="W37" i="1"/>
  <c r="V38" i="1"/>
  <c r="W38" i="1"/>
  <c r="V39" i="1"/>
  <c r="W39" i="1"/>
  <c r="V40" i="1"/>
  <c r="W40" i="1"/>
  <c r="V41" i="1"/>
  <c r="W41" i="1"/>
  <c r="V42" i="1"/>
  <c r="W42" i="1"/>
  <c r="V43" i="1"/>
  <c r="W43" i="1"/>
  <c r="V44" i="1"/>
  <c r="W44" i="1"/>
  <c r="V45" i="1"/>
  <c r="W45" i="1"/>
  <c r="V46" i="1"/>
  <c r="W46" i="1"/>
  <c r="F46" i="2"/>
  <c r="F44" i="2"/>
  <c r="F42" i="2"/>
  <c r="F40" i="2"/>
  <c r="H8" i="2"/>
  <c r="U13" i="1"/>
  <c r="T13" i="1"/>
  <c r="P13" i="1"/>
  <c r="Q13" i="1"/>
  <c r="W22" i="1"/>
  <c r="V22" i="1"/>
  <c r="D42" i="2"/>
  <c r="B31" i="2"/>
  <c r="H31" i="2"/>
  <c r="D46" i="2"/>
  <c r="C15" i="2"/>
  <c r="D15" i="2"/>
  <c r="E15" i="2"/>
  <c r="F15" i="2"/>
  <c r="G15" i="2"/>
  <c r="C16" i="2"/>
  <c r="D16" i="2"/>
  <c r="E16" i="2"/>
  <c r="F16" i="2"/>
  <c r="G16" i="2"/>
  <c r="C17" i="2"/>
  <c r="D17" i="2"/>
  <c r="E17" i="2"/>
  <c r="F17" i="2"/>
  <c r="G17" i="2"/>
  <c r="C18" i="2"/>
  <c r="D18" i="2"/>
  <c r="E18" i="2"/>
  <c r="F18" i="2"/>
  <c r="G18" i="2"/>
  <c r="C19" i="2"/>
  <c r="D19" i="2"/>
  <c r="E19" i="2"/>
  <c r="F19" i="2"/>
  <c r="G19" i="2"/>
  <c r="C20" i="2"/>
  <c r="D20" i="2"/>
  <c r="E20" i="2"/>
  <c r="F20" i="2"/>
  <c r="G20" i="2"/>
  <c r="C21" i="2"/>
  <c r="D21" i="2"/>
  <c r="E21" i="2"/>
  <c r="F21" i="2"/>
  <c r="G21" i="2"/>
  <c r="C22" i="2"/>
  <c r="D22" i="2"/>
  <c r="E22" i="2"/>
  <c r="F22" i="2"/>
  <c r="G22" i="2"/>
  <c r="C23" i="2"/>
  <c r="D23" i="2"/>
  <c r="E23" i="2"/>
  <c r="F23" i="2"/>
  <c r="G23" i="2"/>
  <c r="C24" i="2"/>
  <c r="D24" i="2"/>
  <c r="E24" i="2"/>
  <c r="F24" i="2"/>
  <c r="G24" i="2"/>
  <c r="C25" i="2"/>
  <c r="D25" i="2"/>
  <c r="E25" i="2"/>
  <c r="F25" i="2"/>
  <c r="G25" i="2"/>
  <c r="C26" i="2"/>
  <c r="D26" i="2"/>
  <c r="E26" i="2"/>
  <c r="F26" i="2"/>
  <c r="G26" i="2"/>
  <c r="C27" i="2"/>
  <c r="D27" i="2"/>
  <c r="E27" i="2"/>
  <c r="F27" i="2"/>
  <c r="G27" i="2"/>
  <c r="C28" i="2"/>
  <c r="D28" i="2"/>
  <c r="E28" i="2"/>
  <c r="F28" i="2"/>
  <c r="G28" i="2"/>
  <c r="C29" i="2"/>
  <c r="D29" i="2"/>
  <c r="E29" i="2"/>
  <c r="F29" i="2"/>
  <c r="G29" i="2"/>
  <c r="C30" i="2"/>
  <c r="D30" i="2"/>
  <c r="E30" i="2"/>
  <c r="F30" i="2"/>
  <c r="G30" i="2"/>
  <c r="C31" i="2"/>
  <c r="D31" i="2"/>
  <c r="E31" i="2"/>
  <c r="F31" i="2"/>
  <c r="G31" i="2"/>
  <c r="C32" i="2"/>
  <c r="D32" i="2"/>
  <c r="E32" i="2"/>
  <c r="F32" i="2"/>
  <c r="G32" i="2"/>
  <c r="C33" i="2"/>
  <c r="D33" i="2"/>
  <c r="E33" i="2"/>
  <c r="F33" i="2"/>
  <c r="G33" i="2"/>
  <c r="C34" i="2"/>
  <c r="D34" i="2"/>
  <c r="E34" i="2"/>
  <c r="F34" i="2"/>
  <c r="G34" i="2"/>
  <c r="C35" i="2"/>
  <c r="D35" i="2"/>
  <c r="E35" i="2"/>
  <c r="F35" i="2"/>
  <c r="G35" i="2"/>
  <c r="C36" i="2"/>
  <c r="D36" i="2"/>
  <c r="E36" i="2"/>
  <c r="F36" i="2"/>
  <c r="G36" i="2"/>
  <c r="C37" i="2"/>
  <c r="D37" i="2"/>
  <c r="E37" i="2"/>
  <c r="F37" i="2"/>
  <c r="G37" i="2"/>
  <c r="C38" i="2"/>
  <c r="D38" i="2"/>
  <c r="E38" i="2"/>
  <c r="F38" i="2"/>
  <c r="G38" i="2"/>
  <c r="D14" i="2"/>
  <c r="E14" i="2"/>
  <c r="F14" i="2"/>
  <c r="G14" i="2"/>
  <c r="C14" i="2"/>
  <c r="B15" i="2"/>
  <c r="B16" i="2"/>
  <c r="H16" i="2"/>
  <c r="B17" i="2"/>
  <c r="H17" i="2"/>
  <c r="B18" i="2"/>
  <c r="H18" i="2"/>
  <c r="B19" i="2"/>
  <c r="I19" i="2"/>
  <c r="B20" i="2"/>
  <c r="I20" i="2"/>
  <c r="B21" i="2"/>
  <c r="H21" i="2"/>
  <c r="B22" i="2"/>
  <c r="H22" i="2"/>
  <c r="B23" i="2"/>
  <c r="I23" i="2"/>
  <c r="B24" i="2"/>
  <c r="I24" i="2"/>
  <c r="B25" i="2"/>
  <c r="I25" i="2"/>
  <c r="B26" i="2"/>
  <c r="H26" i="2"/>
  <c r="B27" i="2"/>
  <c r="H27" i="2"/>
  <c r="B28" i="2"/>
  <c r="I28" i="2"/>
  <c r="B29" i="2"/>
  <c r="H29" i="2"/>
  <c r="B30" i="2"/>
  <c r="H30" i="2"/>
  <c r="I31" i="2"/>
  <c r="B32" i="2"/>
  <c r="I32" i="2"/>
  <c r="B33" i="2"/>
  <c r="H33" i="2"/>
  <c r="B34" i="2"/>
  <c r="H34" i="2"/>
  <c r="B35" i="2"/>
  <c r="I35" i="2"/>
  <c r="B36" i="2"/>
  <c r="I36" i="2"/>
  <c r="B37" i="2"/>
  <c r="H37" i="2"/>
  <c r="B38" i="2"/>
  <c r="H38" i="2"/>
  <c r="B14" i="2"/>
  <c r="D40" i="2"/>
  <c r="I40" i="2"/>
  <c r="H40" i="2"/>
  <c r="H23" i="2"/>
  <c r="H36" i="2"/>
  <c r="H28" i="2"/>
  <c r="H20" i="2"/>
  <c r="H35" i="2"/>
  <c r="H19" i="2"/>
  <c r="H32" i="2"/>
  <c r="H24" i="2"/>
  <c r="H25" i="2"/>
  <c r="I14" i="2"/>
  <c r="H15" i="2"/>
  <c r="H14" i="2"/>
  <c r="I27" i="2"/>
  <c r="I15" i="2"/>
  <c r="I33" i="2"/>
  <c r="I17" i="2"/>
  <c r="I38" i="2"/>
  <c r="I30" i="2"/>
  <c r="I22" i="2"/>
  <c r="I37" i="2"/>
  <c r="I29" i="2"/>
  <c r="I21" i="2"/>
  <c r="I16" i="2"/>
  <c r="I34" i="2"/>
  <c r="I26" i="2"/>
  <c r="I18" i="2"/>
  <c r="L29" i="2"/>
  <c r="H10" i="2"/>
  <c r="D44" i="2"/>
  <c r="H42" i="2"/>
  <c r="H46" i="2"/>
  <c r="H44" i="2"/>
  <c r="H48" i="2"/>
  <c r="B8" i="2"/>
  <c r="I46" i="2"/>
  <c r="I44" i="2"/>
  <c r="I42" i="2"/>
  <c r="I48" i="2"/>
  <c r="W21" i="1"/>
  <c r="V21" i="1"/>
  <c r="W20" i="1"/>
  <c r="V20" i="1"/>
  <c r="V47" i="1"/>
  <c r="W47" i="1"/>
</calcChain>
</file>

<file path=xl/sharedStrings.xml><?xml version="1.0" encoding="utf-8"?>
<sst xmlns="http://schemas.openxmlformats.org/spreadsheetml/2006/main" count="141" uniqueCount="106">
  <si>
    <t>Hotel Reservation Form</t>
  </si>
  <si>
    <t>Portuguese Judo Federation</t>
  </si>
  <si>
    <t>Fax: +351 213 951 679</t>
  </si>
  <si>
    <t>Contact Information</t>
  </si>
  <si>
    <t>Federation/Club Name :</t>
  </si>
  <si>
    <t>Contact Person :</t>
  </si>
  <si>
    <t>Prices (per person/ per night):</t>
  </si>
  <si>
    <t>Email :</t>
  </si>
  <si>
    <t>Phone:</t>
  </si>
  <si>
    <t>Single (SGL)</t>
  </si>
  <si>
    <t>Twin (TWN)</t>
  </si>
  <si>
    <t>No.</t>
  </si>
  <si>
    <t>SURNAME(S)</t>
  </si>
  <si>
    <t>Weight Category
or
Function</t>
  </si>
  <si>
    <t>Total Amount</t>
  </si>
  <si>
    <t>e.g.1</t>
  </si>
  <si>
    <t>Coach</t>
  </si>
  <si>
    <t>TWN</t>
  </si>
  <si>
    <t>e.g.2</t>
  </si>
  <si>
    <t>Bank Details</t>
  </si>
  <si>
    <t>Cancellation Policy</t>
  </si>
  <si>
    <t>TRAVEL INFORMATION</t>
  </si>
  <si>
    <t>ARRIVAL</t>
  </si>
  <si>
    <t>DEPARTURE</t>
  </si>
  <si>
    <t>Date</t>
  </si>
  <si>
    <t>Time</t>
  </si>
  <si>
    <t>From</t>
  </si>
  <si>
    <t>Flight Nr</t>
  </si>
  <si>
    <t>To</t>
  </si>
  <si>
    <t>Munich</t>
  </si>
  <si>
    <t>LH 1452</t>
  </si>
  <si>
    <t>LH 1642</t>
  </si>
  <si>
    <t>Zurich</t>
  </si>
  <si>
    <t>LX 3342</t>
  </si>
  <si>
    <t>LX 4598</t>
  </si>
  <si>
    <t>Lunch-pack</t>
  </si>
  <si>
    <t>YES</t>
  </si>
  <si>
    <t>Lunch-pack on Sportshall</t>
  </si>
  <si>
    <t>Lunch-pack Price</t>
  </si>
  <si>
    <t>On Sportshall</t>
  </si>
  <si>
    <t>Per Person</t>
  </si>
  <si>
    <t>NO</t>
  </si>
  <si>
    <t>Bed And Breakfast (BB)</t>
  </si>
  <si>
    <t>HB</t>
  </si>
  <si>
    <t>EJU Fee</t>
  </si>
  <si>
    <t>Per Athlete</t>
  </si>
  <si>
    <t>Hotel Reservation</t>
  </si>
  <si>
    <t>portugalevents@fpj.pt</t>
  </si>
  <si>
    <t>Email:</t>
  </si>
  <si>
    <t>Accomodation Days</t>
  </si>
  <si>
    <t>CAT.A</t>
  </si>
  <si>
    <t>Dinner (HB)</t>
  </si>
  <si>
    <t>CAT.B*</t>
  </si>
  <si>
    <t>Payments during the accreditation in cash only</t>
  </si>
  <si>
    <t>Cat.A</t>
  </si>
  <si>
    <t>Ana</t>
  </si>
  <si>
    <t>Hormigo</t>
  </si>
  <si>
    <t>Telma</t>
  </si>
  <si>
    <t>Monteiro</t>
  </si>
  <si>
    <t>Until January 5th 2018:                                no charge
January 5th to January 19th 2018 :       50% refund
After January 19th 2018 :                            no refund</t>
  </si>
  <si>
    <r>
      <t xml:space="preserve">Individual Information </t>
    </r>
    <r>
      <rPr>
        <sz val="12"/>
        <rFont val="Arial"/>
        <family val="2"/>
      </rPr>
      <t>- fill in all cells, please</t>
    </r>
  </si>
  <si>
    <r>
      <t>Return before</t>
    </r>
    <r>
      <rPr>
        <b/>
        <sz val="16"/>
        <color indexed="8"/>
        <rFont val="Calibri"/>
        <family val="2"/>
      </rPr>
      <t xml:space="preserve"> </t>
    </r>
    <r>
      <rPr>
        <b/>
        <sz val="16"/>
        <color indexed="10"/>
        <rFont val="Calibri"/>
        <family val="2"/>
      </rPr>
      <t>January 5th, 2018</t>
    </r>
    <r>
      <rPr>
        <b/>
        <sz val="16"/>
        <rFont val="Calibri"/>
        <family val="2"/>
      </rPr>
      <t xml:space="preserve"> </t>
    </r>
    <r>
      <rPr>
        <sz val="16"/>
        <rFont val="Calibri"/>
        <family val="2"/>
      </rPr>
      <t>to</t>
    </r>
  </si>
  <si>
    <r>
      <t>Lodging</t>
    </r>
    <r>
      <rPr>
        <b/>
        <sz val="14"/>
        <rFont val="Arial"/>
        <family val="2"/>
      </rPr>
      <t>*</t>
    </r>
  </si>
  <si>
    <r>
      <rPr>
        <b/>
        <sz val="14"/>
        <rFont val="Arial"/>
        <family val="2"/>
      </rPr>
      <t>*</t>
    </r>
    <r>
      <rPr>
        <b/>
        <sz val="10"/>
        <rFont val="Arial"/>
        <family val="2"/>
      </rPr>
      <t>Please fill the Lodging type before accomodation days</t>
    </r>
  </si>
  <si>
    <t>-57 Kg</t>
  </si>
  <si>
    <t>Rua do Quelhas, 32</t>
  </si>
  <si>
    <t>1200-781 Lisboa</t>
  </si>
  <si>
    <t>Phone: +351 213 931 630</t>
  </si>
  <si>
    <t>VAT Nr: 501 515 674</t>
  </si>
  <si>
    <t>Deliver to:</t>
  </si>
  <si>
    <t>INVOICE NR</t>
  </si>
  <si>
    <t>DATE</t>
  </si>
  <si>
    <t>Lisbon,</t>
  </si>
  <si>
    <t>Athlete(s)</t>
  </si>
  <si>
    <t>Non-Official Hotel</t>
  </si>
  <si>
    <t>Person(s)</t>
  </si>
  <si>
    <t>Lunch-pack Saturday</t>
  </si>
  <si>
    <t>Lunch-pack Sunday</t>
  </si>
  <si>
    <t>Total</t>
  </si>
  <si>
    <t>50% refund</t>
  </si>
  <si>
    <t>no refund</t>
  </si>
  <si>
    <t>no charge</t>
  </si>
  <si>
    <t xml:space="preserve">Until January 5th 2018:                       
After January 19th 2018 :                            </t>
  </si>
  <si>
    <t xml:space="preserve">January 5th to January 19th 2018:   </t>
  </si>
  <si>
    <t xml:space="preserve">After January 19th 2018 : </t>
  </si>
  <si>
    <t>All bank fees and money transfer costs must be paid by the participating federation.</t>
  </si>
  <si>
    <t>No exceptions will be made</t>
  </si>
  <si>
    <t>Name: BANCO POPULAR - AGÊNCIA MIGUEL BOMBARDA</t>
  </si>
  <si>
    <t>Address: Av. Miguel Bombarda, 68 * 1050-166 Lisboa</t>
  </si>
  <si>
    <t>Account Nr: 00600152336</t>
  </si>
  <si>
    <t xml:space="preserve">IBAN: PT50 0046 0053 00600152336 33 </t>
  </si>
  <si>
    <t>SWIFT code: CRBNPTPL</t>
  </si>
  <si>
    <t xml:space="preserve">
</t>
  </si>
  <si>
    <r>
      <t>Please specify:</t>
    </r>
    <r>
      <rPr>
        <b/>
        <sz val="12"/>
        <color rgb="FFFF0000"/>
        <rFont val="Calibri"/>
        <family val="2"/>
        <scheme val="minor"/>
      </rPr>
      <t xml:space="preserve"> EJOW2018_(your NOC)</t>
    </r>
  </si>
  <si>
    <t>EJOW</t>
  </si>
  <si>
    <t>Lodging</t>
  </si>
  <si>
    <r>
      <t xml:space="preserve">Given name(s)
</t>
    </r>
    <r>
      <rPr>
        <b/>
        <sz val="16"/>
        <color rgb="FFFF0000"/>
        <rFont val="Calibri"/>
        <family val="2"/>
      </rPr>
      <t>It's required to fill these cells</t>
    </r>
  </si>
  <si>
    <t>CAT.B</t>
  </si>
  <si>
    <r>
      <rPr>
        <sz val="10"/>
        <rFont val="Calibri"/>
        <family val="2"/>
        <scheme val="minor"/>
      </rPr>
      <t xml:space="preserve">All bank fees and money transfer costs must be paid by the participating federation.
</t>
    </r>
    <r>
      <rPr>
        <b/>
        <sz val="10"/>
        <rFont val="Calibri"/>
        <family val="2"/>
        <scheme val="minor"/>
      </rPr>
      <t>No exceptions will be made</t>
    </r>
  </si>
  <si>
    <r>
      <t>Name: BANCO POPULAR - AGÊNCIA MIGUEL BOMBARDA
Address: Av. Miguel Bombarda, 68 * 1050-166 Lisboa
Account Nr: 00600152336
IBAN: PT50 0046 0053 00600152336 33 
SWIFT code: CRBNPTPL
Please specify:</t>
    </r>
    <r>
      <rPr>
        <b/>
        <sz val="1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EJOW2018_(your NOC)</t>
    </r>
  </si>
  <si>
    <r>
      <t xml:space="preserve">Cat. B - 
</t>
    </r>
    <r>
      <rPr>
        <b/>
        <sz val="11"/>
        <rFont val="Calibri"/>
        <family val="2"/>
        <scheme val="minor"/>
      </rPr>
      <t>Basic Room</t>
    </r>
  </si>
  <si>
    <r>
      <t xml:space="preserve">Cat. B - Basic Room
</t>
    </r>
    <r>
      <rPr>
        <b/>
        <sz val="11"/>
        <color rgb="FFFF0000"/>
        <rFont val="Calibri"/>
        <family val="2"/>
      </rPr>
      <t>Only 30 Rooms Available</t>
    </r>
  </si>
  <si>
    <t>Payment Conditions</t>
  </si>
  <si>
    <r>
      <t xml:space="preserve">Cat. A - 
</t>
    </r>
    <r>
      <rPr>
        <b/>
        <sz val="11"/>
        <rFont val="Calibri"/>
        <family val="2"/>
        <scheme val="minor"/>
      </rPr>
      <t>Standard Room</t>
    </r>
  </si>
  <si>
    <t>Cat. A - Standard Room</t>
  </si>
  <si>
    <t>Non Official Hotel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</si>
</sst>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0\ [$€-816];[Red]\-#,##0.00\ [$€-816]"/>
    <numFmt numFmtId="165" formatCode="d/m/yy"/>
    <numFmt numFmtId="166" formatCode="m/d;@"/>
    <numFmt numFmtId="167" formatCode="#,##0&quot; €&quot;"/>
    <numFmt numFmtId="168" formatCode="_-* #,##0.00&quot; €&quot;_-;\-* #,##0.00&quot; €&quot;_-;_-* \-??&quot; €&quot;_-;_-@_-"/>
    <numFmt numFmtId="169" formatCode="_-* #,##0&quot; €&quot;_-;\-* #,##0&quot; €&quot;_-;_-* \-??&quot; €&quot;_-;_-@_-"/>
    <numFmt numFmtId="170" formatCode="#,##0_ ;[Red]\-#,##0\ "/>
    <numFmt numFmtId="171" formatCode="h:mm;@"/>
    <numFmt numFmtId="172" formatCode="[$-809]dd\ mmmm\ yyyy;@"/>
    <numFmt numFmtId="173" formatCode="_-* #,##0\ [$€-816]_-;\-* #,##0\ [$€-816]_-;_-* \-??\ [$€-816]_-;_-@_-"/>
    <numFmt numFmtId="174" formatCode="#,##0\ &quot;€&quot;"/>
  </numFmts>
  <fonts count="49" x14ac:knownFonts="1">
    <font>
      <sz val="10"/>
      <name val="Arial"/>
      <family val="2"/>
    </font>
    <font>
      <sz val="10"/>
      <name val="Mangal"/>
      <family val="2"/>
    </font>
    <font>
      <b/>
      <i/>
      <sz val="16"/>
      <color indexed="8"/>
      <name val="Arial"/>
      <family val="2"/>
    </font>
    <font>
      <b/>
      <i/>
      <u/>
      <sz val="11"/>
      <color indexed="8"/>
      <name val="Arial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b/>
      <sz val="16"/>
      <color indexed="10"/>
      <name val="Calibri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  <font>
      <b/>
      <u/>
      <sz val="22"/>
      <color indexed="8"/>
      <name val="Calibri"/>
      <family val="2"/>
    </font>
    <font>
      <sz val="12"/>
      <color indexed="8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b/>
      <sz val="11"/>
      <color indexed="8"/>
      <name val="Calibri"/>
      <family val="2"/>
    </font>
    <font>
      <sz val="14"/>
      <color indexed="8"/>
      <name val="Calibri"/>
      <family val="2"/>
    </font>
    <font>
      <sz val="14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8"/>
      <color indexed="8"/>
      <name val="Calibri"/>
      <family val="2"/>
    </font>
    <font>
      <b/>
      <sz val="18"/>
      <name val="Arial"/>
      <family val="2"/>
      <charset val="238"/>
    </font>
    <font>
      <b/>
      <sz val="18"/>
      <color indexed="8"/>
      <name val="Calibri"/>
      <family val="2"/>
    </font>
    <font>
      <b/>
      <sz val="11"/>
      <name val="Arial"/>
      <family val="2"/>
      <charset val="238"/>
    </font>
    <font>
      <i/>
      <sz val="12"/>
      <color indexed="8"/>
      <name val="Calibri"/>
      <family val="2"/>
    </font>
    <font>
      <i/>
      <sz val="12"/>
      <name val="Arial"/>
      <family val="2"/>
    </font>
    <font>
      <i/>
      <sz val="11"/>
      <color indexed="8"/>
      <name val="Calibri"/>
      <family val="2"/>
    </font>
    <font>
      <sz val="12"/>
      <name val="Arial"/>
      <family val="2"/>
    </font>
    <font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6"/>
      <name val="Calibri"/>
      <family val="2"/>
    </font>
    <font>
      <sz val="16"/>
      <name val="Calibri"/>
      <family val="2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rgb="FFFF0000"/>
      <name val="Calibri"/>
      <family val="2"/>
    </font>
    <font>
      <b/>
      <sz val="12"/>
      <color indexed="8"/>
      <name val="Calibri"/>
      <family val="2"/>
    </font>
    <font>
      <b/>
      <sz val="12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0.39994506668294322"/>
        <bgColor indexed="26"/>
      </patternFill>
    </fill>
    <fill>
      <patternFill patternType="solid">
        <fgColor theme="6" tint="0.39997558519241921"/>
        <bgColor indexed="41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8" tint="0.79998168889431442"/>
        <bgColor indexed="4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6"/>
      </patternFill>
    </fill>
  </fills>
  <borders count="16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8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medium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ck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medium">
        <color indexed="8"/>
      </right>
      <top/>
      <bottom style="thin">
        <color indexed="8"/>
      </bottom>
      <diagonal/>
    </border>
    <border>
      <left style="thick">
        <color indexed="8"/>
      </left>
      <right style="medium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double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thick">
        <color indexed="8"/>
      </top>
      <bottom style="double">
        <color indexed="8"/>
      </bottom>
      <diagonal/>
    </border>
    <border>
      <left style="thick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ck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ck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uble">
        <color indexed="8"/>
      </bottom>
      <diagonal/>
    </border>
    <border>
      <left/>
      <right style="thick">
        <color indexed="64"/>
      </right>
      <top style="double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ck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ck">
        <color indexed="64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ck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0">
    <xf numFmtId="0" fontId="0" fillId="0" borderId="0"/>
    <xf numFmtId="0" fontId="4" fillId="0" borderId="0" applyBorder="0" applyProtection="0"/>
    <xf numFmtId="0" fontId="1" fillId="0" borderId="0" applyNumberForma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8" fontId="1" fillId="0" borderId="0" applyFill="0" applyBorder="0" applyAlignment="0" applyProtection="0"/>
    <xf numFmtId="0" fontId="3" fillId="0" borderId="0" applyNumberFormat="0" applyBorder="0" applyProtection="0"/>
    <xf numFmtId="164" fontId="3" fillId="0" borderId="0" applyBorder="0" applyProtection="0"/>
    <xf numFmtId="0" fontId="8" fillId="0" borderId="0" applyNumberFormat="0" applyFill="0" applyBorder="0" applyAlignment="0" applyProtection="0"/>
    <xf numFmtId="0" fontId="39" fillId="0" borderId="0"/>
  </cellStyleXfs>
  <cellXfs count="313">
    <xf numFmtId="0" fontId="0" fillId="0" borderId="0" xfId="0"/>
    <xf numFmtId="0" fontId="9" fillId="0" borderId="0" xfId="1" applyFont="1" applyFill="1" applyBorder="1" applyAlignment="1" applyProtection="1">
      <alignment vertical="center"/>
    </xf>
    <xf numFmtId="0" fontId="10" fillId="0" borderId="0" xfId="1" applyFont="1" applyFill="1" applyBorder="1" applyAlignment="1" applyProtection="1">
      <alignment vertical="center"/>
    </xf>
    <xf numFmtId="165" fontId="9" fillId="0" borderId="0" xfId="1" applyNumberFormat="1" applyFont="1" applyFill="1" applyBorder="1" applyAlignment="1" applyProtection="1">
      <alignment vertical="center"/>
    </xf>
    <xf numFmtId="0" fontId="11" fillId="0" borderId="0" xfId="1" applyFont="1" applyFill="1" applyBorder="1" applyAlignment="1" applyProtection="1">
      <alignment vertical="center" wrapText="1"/>
    </xf>
    <xf numFmtId="166" fontId="10" fillId="0" borderId="0" xfId="1" applyNumberFormat="1" applyFont="1" applyFill="1" applyBorder="1" applyAlignment="1" applyProtection="1">
      <alignment vertical="center"/>
    </xf>
    <xf numFmtId="166" fontId="9" fillId="0" borderId="0" xfId="1" applyNumberFormat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/>
    <xf numFmtId="0" fontId="13" fillId="0" borderId="0" xfId="1" applyFont="1" applyFill="1" applyBorder="1" applyAlignment="1" applyProtection="1">
      <alignment vertical="center"/>
    </xf>
    <xf numFmtId="0" fontId="14" fillId="0" borderId="0" xfId="1" applyFont="1" applyFill="1" applyBorder="1" applyAlignment="1" applyProtection="1">
      <alignment vertical="center"/>
    </xf>
    <xf numFmtId="0" fontId="11" fillId="0" borderId="0" xfId="1" applyFont="1" applyFill="1" applyBorder="1" applyAlignment="1" applyProtection="1">
      <alignment horizontal="left" vertical="center" wrapText="1"/>
    </xf>
    <xf numFmtId="0" fontId="12" fillId="2" borderId="0" xfId="1" applyFont="1" applyFill="1" applyBorder="1" applyAlignment="1" applyProtection="1"/>
    <xf numFmtId="0" fontId="11" fillId="0" borderId="0" xfId="1" applyFont="1" applyFill="1" applyBorder="1" applyAlignment="1" applyProtection="1">
      <alignment vertical="top" wrapText="1"/>
    </xf>
    <xf numFmtId="166" fontId="14" fillId="0" borderId="0" xfId="1" applyNumberFormat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/>
    <xf numFmtId="0" fontId="9" fillId="0" borderId="1" xfId="1" applyFont="1" applyFill="1" applyBorder="1" applyAlignment="1" applyProtection="1"/>
    <xf numFmtId="0" fontId="15" fillId="0" borderId="0" xfId="1" applyFont="1" applyFill="1" applyBorder="1" applyAlignment="1" applyProtection="1">
      <alignment vertical="center"/>
    </xf>
    <xf numFmtId="0" fontId="12" fillId="6" borderId="4" xfId="1" applyFont="1" applyFill="1" applyBorder="1" applyAlignment="1" applyProtection="1">
      <alignment horizontal="center" vertical="center"/>
    </xf>
    <xf numFmtId="0" fontId="17" fillId="0" borderId="0" xfId="8" applyFont="1" applyFill="1" applyBorder="1" applyAlignment="1" applyProtection="1">
      <alignment vertical="center"/>
    </xf>
    <xf numFmtId="0" fontId="18" fillId="0" borderId="0" xfId="1" applyFont="1" applyFill="1" applyBorder="1" applyAlignment="1" applyProtection="1">
      <alignment vertical="center"/>
    </xf>
    <xf numFmtId="0" fontId="9" fillId="0" borderId="3" xfId="1" applyFont="1" applyFill="1" applyBorder="1" applyAlignment="1" applyProtection="1">
      <alignment horizontal="left"/>
    </xf>
    <xf numFmtId="0" fontId="9" fillId="2" borderId="0" xfId="1" applyFont="1" applyFill="1" applyBorder="1" applyAlignment="1" applyProtection="1">
      <alignment horizontal="left" vertical="center"/>
    </xf>
    <xf numFmtId="0" fontId="9" fillId="0" borderId="0" xfId="1" applyFont="1" applyFill="1" applyBorder="1" applyAlignment="1" applyProtection="1">
      <alignment horizontal="left" vertical="center"/>
    </xf>
    <xf numFmtId="165" fontId="9" fillId="0" borderId="3" xfId="1" applyNumberFormat="1" applyFont="1" applyFill="1" applyBorder="1" applyAlignment="1" applyProtection="1"/>
    <xf numFmtId="165" fontId="12" fillId="6" borderId="4" xfId="1" applyNumberFormat="1" applyFont="1" applyFill="1" applyBorder="1" applyAlignment="1" applyProtection="1">
      <alignment horizontal="center" vertical="center"/>
    </xf>
    <xf numFmtId="170" fontId="12" fillId="6" borderId="4" xfId="1" applyNumberFormat="1" applyFont="1" applyFill="1" applyBorder="1" applyAlignment="1" applyProtection="1">
      <alignment horizontal="center" vertical="center"/>
    </xf>
    <xf numFmtId="0" fontId="20" fillId="0" borderId="0" xfId="1" applyFont="1" applyFill="1" applyBorder="1" applyAlignment="1" applyProtection="1">
      <alignment vertical="center"/>
    </xf>
    <xf numFmtId="0" fontId="12" fillId="0" borderId="0" xfId="1" applyFont="1" applyFill="1" applyBorder="1" applyAlignment="1" applyProtection="1">
      <alignment horizontal="center" vertical="center"/>
    </xf>
    <xf numFmtId="170" fontId="12" fillId="0" borderId="0" xfId="1" applyNumberFormat="1" applyFont="1" applyFill="1" applyBorder="1" applyAlignment="1" applyProtection="1">
      <alignment horizontal="center" vertical="center"/>
    </xf>
    <xf numFmtId="0" fontId="13" fillId="0" borderId="0" xfId="1" applyFont="1" applyFill="1" applyBorder="1" applyAlignment="1" applyProtection="1">
      <alignment horizontal="left"/>
    </xf>
    <xf numFmtId="165" fontId="12" fillId="0" borderId="0" xfId="1" applyNumberFormat="1" applyFont="1" applyFill="1" applyBorder="1" applyAlignment="1" applyProtection="1">
      <alignment horizontal="center" vertical="center"/>
    </xf>
    <xf numFmtId="0" fontId="22" fillId="0" borderId="0" xfId="1" applyFont="1" applyFill="1" applyBorder="1" applyAlignment="1" applyProtection="1">
      <alignment vertical="center" wrapText="1"/>
    </xf>
    <xf numFmtId="0" fontId="9" fillId="0" borderId="0" xfId="1" applyFont="1" applyFill="1" applyBorder="1" applyAlignment="1" applyProtection="1">
      <alignment horizontal="center" vertical="center"/>
    </xf>
    <xf numFmtId="0" fontId="23" fillId="0" borderId="15" xfId="0" applyNumberFormat="1" applyFont="1" applyBorder="1" applyAlignment="1" applyProtection="1">
      <alignment horizontal="center" vertical="center" wrapText="1"/>
    </xf>
    <xf numFmtId="0" fontId="23" fillId="0" borderId="16" xfId="0" applyNumberFormat="1" applyFont="1" applyBorder="1" applyAlignment="1" applyProtection="1">
      <alignment horizontal="center" vertical="center" wrapText="1"/>
    </xf>
    <xf numFmtId="0" fontId="23" fillId="0" borderId="17" xfId="0" applyNumberFormat="1" applyFont="1" applyBorder="1" applyAlignment="1" applyProtection="1">
      <alignment horizontal="center" vertical="center" wrapText="1"/>
    </xf>
    <xf numFmtId="14" fontId="9" fillId="9" borderId="60" xfId="1" applyNumberFormat="1" applyFont="1" applyFill="1" applyBorder="1" applyAlignment="1" applyProtection="1">
      <alignment horizontal="center" vertical="center" wrapText="1"/>
    </xf>
    <xf numFmtId="0" fontId="26" fillId="0" borderId="0" xfId="1" applyFont="1" applyFill="1" applyBorder="1" applyAlignment="1" applyProtection="1">
      <alignment horizontal="center" vertical="center"/>
    </xf>
    <xf numFmtId="165" fontId="24" fillId="8" borderId="23" xfId="1" applyNumberFormat="1" applyFont="1" applyFill="1" applyBorder="1" applyAlignment="1" applyProtection="1">
      <alignment horizontal="center" vertical="center"/>
    </xf>
    <xf numFmtId="0" fontId="24" fillId="9" borderId="45" xfId="1" applyFont="1" applyFill="1" applyBorder="1" applyAlignment="1" applyProtection="1">
      <alignment horizontal="center" vertical="center"/>
    </xf>
    <xf numFmtId="0" fontId="24" fillId="9" borderId="27" xfId="1" applyFont="1" applyFill="1" applyBorder="1" applyAlignment="1" applyProtection="1">
      <alignment horizontal="center" vertical="center"/>
    </xf>
    <xf numFmtId="0" fontId="24" fillId="9" borderId="46" xfId="1" applyFont="1" applyFill="1" applyBorder="1" applyAlignment="1" applyProtection="1">
      <alignment horizontal="center" vertical="center"/>
    </xf>
    <xf numFmtId="0" fontId="24" fillId="0" borderId="0" xfId="1" applyFont="1" applyFill="1" applyBorder="1" applyAlignment="1" applyProtection="1">
      <alignment vertical="center"/>
    </xf>
    <xf numFmtId="0" fontId="11" fillId="2" borderId="6" xfId="1" applyFont="1" applyFill="1" applyBorder="1" applyAlignment="1" applyProtection="1">
      <alignment horizontal="left" vertical="center"/>
      <protection locked="0"/>
    </xf>
    <xf numFmtId="14" fontId="25" fillId="3" borderId="20" xfId="0" applyNumberFormat="1" applyFont="1" applyFill="1" applyBorder="1" applyAlignment="1" applyProtection="1">
      <alignment horizontal="center" vertical="center"/>
      <protection locked="0"/>
    </xf>
    <xf numFmtId="165" fontId="11" fillId="8" borderId="5" xfId="1" applyNumberFormat="1" applyFont="1" applyFill="1" applyBorder="1" applyAlignment="1" applyProtection="1">
      <alignment horizontal="center" vertical="center"/>
      <protection locked="0"/>
    </xf>
    <xf numFmtId="0" fontId="11" fillId="9" borderId="6" xfId="1" applyFont="1" applyFill="1" applyBorder="1" applyAlignment="1" applyProtection="1">
      <alignment horizontal="center" vertical="center"/>
      <protection locked="0"/>
    </xf>
    <xf numFmtId="0" fontId="11" fillId="9" borderId="28" xfId="1" applyFont="1" applyFill="1" applyBorder="1" applyAlignment="1" applyProtection="1">
      <alignment horizontal="center" vertical="center"/>
      <protection locked="0"/>
    </xf>
    <xf numFmtId="0" fontId="11" fillId="9" borderId="44" xfId="1" applyFont="1" applyFill="1" applyBorder="1" applyAlignment="1" applyProtection="1">
      <alignment horizontal="center" vertical="center"/>
      <protection locked="0"/>
    </xf>
    <xf numFmtId="0" fontId="24" fillId="5" borderId="5" xfId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Border="1" applyAlignment="1" applyProtection="1">
      <alignment vertical="center"/>
    </xf>
    <xf numFmtId="0" fontId="11" fillId="2" borderId="7" xfId="1" applyFont="1" applyFill="1" applyBorder="1" applyAlignment="1" applyProtection="1">
      <alignment horizontal="left" vertical="center"/>
      <protection locked="0"/>
    </xf>
    <xf numFmtId="14" fontId="25" fillId="3" borderId="18" xfId="0" applyNumberFormat="1" applyFont="1" applyFill="1" applyBorder="1" applyAlignment="1" applyProtection="1">
      <alignment horizontal="center" vertical="center"/>
      <protection locked="0"/>
    </xf>
    <xf numFmtId="0" fontId="27" fillId="4" borderId="8" xfId="0" quotePrefix="1" applyNumberFormat="1" applyFont="1" applyFill="1" applyBorder="1" applyAlignment="1" applyProtection="1">
      <alignment horizontal="center" vertical="center"/>
      <protection locked="0"/>
    </xf>
    <xf numFmtId="0" fontId="27" fillId="4" borderId="19" xfId="0" quotePrefix="1" applyNumberFormat="1" applyFont="1" applyFill="1" applyBorder="1" applyAlignment="1" applyProtection="1">
      <alignment horizontal="center" vertical="center"/>
      <protection locked="0"/>
    </xf>
    <xf numFmtId="165" fontId="11" fillId="8" borderId="2" xfId="1" applyNumberFormat="1" applyFont="1" applyFill="1" applyBorder="1" applyAlignment="1" applyProtection="1">
      <alignment horizontal="center" vertical="center"/>
      <protection locked="0"/>
    </xf>
    <xf numFmtId="0" fontId="11" fillId="9" borderId="7" xfId="1" applyFont="1" applyFill="1" applyBorder="1" applyAlignment="1" applyProtection="1">
      <alignment horizontal="center" vertical="center"/>
      <protection locked="0"/>
    </xf>
    <xf numFmtId="0" fontId="11" fillId="9" borderId="29" xfId="1" applyFont="1" applyFill="1" applyBorder="1" applyAlignment="1" applyProtection="1">
      <alignment horizontal="center" vertical="center"/>
      <protection locked="0"/>
    </xf>
    <xf numFmtId="0" fontId="11" fillId="9" borderId="41" xfId="1" applyFont="1" applyFill="1" applyBorder="1" applyAlignment="1" applyProtection="1">
      <alignment horizontal="center" vertical="center"/>
      <protection locked="0"/>
    </xf>
    <xf numFmtId="0" fontId="11" fillId="2" borderId="31" xfId="1" applyFont="1" applyFill="1" applyBorder="1" applyAlignment="1" applyProtection="1">
      <alignment horizontal="left" vertical="center"/>
      <protection locked="0"/>
    </xf>
    <xf numFmtId="14" fontId="25" fillId="3" borderId="33" xfId="0" applyNumberFormat="1" applyFont="1" applyFill="1" applyBorder="1" applyAlignment="1" applyProtection="1">
      <alignment horizontal="center" vertical="center"/>
      <protection locked="0"/>
    </xf>
    <xf numFmtId="0" fontId="27" fillId="4" borderId="32" xfId="0" quotePrefix="1" applyNumberFormat="1" applyFont="1" applyFill="1" applyBorder="1" applyAlignment="1" applyProtection="1">
      <alignment horizontal="center" vertical="center"/>
      <protection locked="0"/>
    </xf>
    <xf numFmtId="0" fontId="27" fillId="4" borderId="34" xfId="0" quotePrefix="1" applyNumberFormat="1" applyFont="1" applyFill="1" applyBorder="1" applyAlignment="1" applyProtection="1">
      <alignment horizontal="center" vertical="center"/>
      <protection locked="0"/>
    </xf>
    <xf numFmtId="165" fontId="11" fillId="8" borderId="30" xfId="1" applyNumberFormat="1" applyFont="1" applyFill="1" applyBorder="1" applyAlignment="1" applyProtection="1">
      <alignment horizontal="center" vertical="center"/>
      <protection locked="0"/>
    </xf>
    <xf numFmtId="0" fontId="11" fillId="9" borderId="31" xfId="1" applyFont="1" applyFill="1" applyBorder="1" applyAlignment="1" applyProtection="1">
      <alignment horizontal="center" vertical="center"/>
      <protection locked="0"/>
    </xf>
    <xf numFmtId="0" fontId="11" fillId="9" borderId="47" xfId="1" applyFont="1" applyFill="1" applyBorder="1" applyAlignment="1" applyProtection="1">
      <alignment horizontal="center" vertical="center"/>
      <protection locked="0"/>
    </xf>
    <xf numFmtId="0" fontId="11" fillId="9" borderId="48" xfId="1" applyFont="1" applyFill="1" applyBorder="1" applyAlignment="1" applyProtection="1">
      <alignment horizontal="center" vertical="center"/>
      <protection locked="0"/>
    </xf>
    <xf numFmtId="0" fontId="24" fillId="5" borderId="30" xfId="1" applyFont="1" applyFill="1" applyBorder="1" applyAlignment="1" applyProtection="1">
      <alignment horizontal="center" vertical="center"/>
      <protection locked="0"/>
    </xf>
    <xf numFmtId="0" fontId="28" fillId="0" borderId="0" xfId="1" applyFont="1" applyFill="1" applyBorder="1" applyAlignment="1" applyProtection="1">
      <alignment vertical="center"/>
    </xf>
    <xf numFmtId="14" fontId="27" fillId="0" borderId="0" xfId="1" applyNumberFormat="1" applyFont="1" applyFill="1" applyBorder="1" applyAlignment="1" applyProtection="1">
      <alignment vertical="center"/>
    </xf>
    <xf numFmtId="166" fontId="9" fillId="0" borderId="0" xfId="1" applyNumberFormat="1" applyFont="1" applyFill="1" applyBorder="1" applyAlignment="1" applyProtection="1">
      <alignment vertical="center"/>
    </xf>
    <xf numFmtId="0" fontId="13" fillId="0" borderId="0" xfId="1" applyFont="1" applyFill="1" applyBorder="1" applyAlignment="1" applyProtection="1">
      <alignment vertical="top"/>
    </xf>
    <xf numFmtId="0" fontId="13" fillId="0" borderId="0" xfId="1" applyFont="1" applyFill="1" applyBorder="1" applyAlignment="1" applyProtection="1">
      <alignment horizontal="left" vertical="top"/>
    </xf>
    <xf numFmtId="0" fontId="24" fillId="5" borderId="6" xfId="1" applyFont="1" applyFill="1" applyBorder="1" applyAlignment="1" applyProtection="1">
      <alignment horizontal="center" vertical="center"/>
    </xf>
    <xf numFmtId="0" fontId="24" fillId="5" borderId="42" xfId="1" applyFont="1" applyFill="1" applyBorder="1" applyAlignment="1" applyProtection="1">
      <alignment horizontal="center" vertical="center"/>
    </xf>
    <xf numFmtId="167" fontId="24" fillId="2" borderId="62" xfId="1" applyNumberFormat="1" applyFont="1" applyFill="1" applyBorder="1" applyAlignment="1" applyProtection="1">
      <alignment horizontal="right" vertical="center"/>
    </xf>
    <xf numFmtId="167" fontId="24" fillId="2" borderId="63" xfId="1" applyNumberFormat="1" applyFont="1" applyFill="1" applyBorder="1" applyAlignment="1" applyProtection="1">
      <alignment horizontal="right" vertical="center"/>
    </xf>
    <xf numFmtId="165" fontId="12" fillId="0" borderId="53" xfId="1" applyNumberFormat="1" applyFont="1" applyFill="1" applyBorder="1" applyAlignment="1" applyProtection="1">
      <alignment horizontal="center" vertical="center"/>
    </xf>
    <xf numFmtId="165" fontId="12" fillId="0" borderId="2" xfId="1" applyNumberFormat="1" applyFont="1" applyFill="1" applyBorder="1" applyAlignment="1" applyProtection="1">
      <alignment horizontal="center" vertical="center"/>
    </xf>
    <xf numFmtId="165" fontId="12" fillId="0" borderId="43" xfId="1" applyNumberFormat="1" applyFont="1" applyFill="1" applyBorder="1" applyAlignment="1" applyProtection="1">
      <alignment horizontal="center" vertical="center"/>
    </xf>
    <xf numFmtId="0" fontId="12" fillId="0" borderId="54" xfId="1" applyFont="1" applyFill="1" applyBorder="1" applyAlignment="1" applyProtection="1">
      <alignment horizontal="center" vertical="center"/>
    </xf>
    <xf numFmtId="0" fontId="12" fillId="0" borderId="23" xfId="1" applyFont="1" applyFill="1" applyBorder="1" applyAlignment="1" applyProtection="1">
      <alignment horizontal="center" vertical="center"/>
    </xf>
    <xf numFmtId="0" fontId="12" fillId="0" borderId="55" xfId="1" applyFont="1" applyFill="1" applyBorder="1" applyAlignment="1" applyProtection="1">
      <alignment horizontal="center" vertical="center"/>
    </xf>
    <xf numFmtId="0" fontId="16" fillId="0" borderId="0" xfId="0" applyFont="1" applyProtection="1"/>
    <xf numFmtId="0" fontId="11" fillId="0" borderId="71" xfId="1" applyFont="1" applyFill="1" applyBorder="1" applyAlignment="1" applyProtection="1">
      <alignment horizontal="center" vertical="center"/>
    </xf>
    <xf numFmtId="0" fontId="11" fillId="0" borderId="72" xfId="1" applyFont="1" applyFill="1" applyBorder="1" applyAlignment="1" applyProtection="1">
      <alignment horizontal="center" vertical="center"/>
    </xf>
    <xf numFmtId="0" fontId="11" fillId="0" borderId="73" xfId="1" applyFont="1" applyFill="1" applyBorder="1" applyAlignment="1" applyProtection="1">
      <alignment horizontal="center" vertical="center"/>
    </xf>
    <xf numFmtId="0" fontId="11" fillId="0" borderId="74" xfId="1" applyFont="1" applyFill="1" applyBorder="1" applyAlignment="1" applyProtection="1">
      <alignment horizontal="center" vertical="center"/>
    </xf>
    <xf numFmtId="0" fontId="24" fillId="2" borderId="65" xfId="1" quotePrefix="1" applyFont="1" applyFill="1" applyBorder="1" applyAlignment="1" applyProtection="1">
      <alignment horizontal="center" vertical="center"/>
      <protection locked="0"/>
    </xf>
    <xf numFmtId="0" fontId="24" fillId="2" borderId="66" xfId="1" quotePrefix="1" applyFont="1" applyFill="1" applyBorder="1" applyAlignment="1" applyProtection="1">
      <alignment horizontal="center" vertical="center"/>
      <protection locked="0"/>
    </xf>
    <xf numFmtId="0" fontId="24" fillId="2" borderId="68" xfId="1" quotePrefix="1" applyFont="1" applyFill="1" applyBorder="1" applyAlignment="1" applyProtection="1">
      <alignment horizontal="center" vertical="center"/>
      <protection locked="0"/>
    </xf>
    <xf numFmtId="165" fontId="11" fillId="8" borderId="69" xfId="1" applyNumberFormat="1" applyFont="1" applyFill="1" applyBorder="1" applyAlignment="1" applyProtection="1">
      <alignment horizontal="center" vertical="center"/>
      <protection locked="0"/>
    </xf>
    <xf numFmtId="165" fontId="11" fillId="8" borderId="4" xfId="1" applyNumberFormat="1" applyFont="1" applyFill="1" applyBorder="1" applyAlignment="1" applyProtection="1">
      <alignment horizontal="center" vertical="center"/>
      <protection locked="0"/>
    </xf>
    <xf numFmtId="165" fontId="11" fillId="8" borderId="70" xfId="1" applyNumberFormat="1" applyFont="1" applyFill="1" applyBorder="1" applyAlignment="1" applyProtection="1">
      <alignment horizontal="center" vertical="center"/>
      <protection locked="0"/>
    </xf>
    <xf numFmtId="0" fontId="24" fillId="5" borderId="64" xfId="1" applyFont="1" applyFill="1" applyBorder="1" applyAlignment="1" applyProtection="1">
      <alignment horizontal="center" vertical="center"/>
      <protection locked="0"/>
    </xf>
    <xf numFmtId="0" fontId="24" fillId="5" borderId="78" xfId="1" applyFont="1" applyFill="1" applyBorder="1" applyAlignment="1" applyProtection="1">
      <alignment horizontal="center" vertical="center"/>
      <protection locked="0"/>
    </xf>
    <xf numFmtId="0" fontId="24" fillId="5" borderId="67" xfId="1" applyFont="1" applyFill="1" applyBorder="1" applyAlignment="1" applyProtection="1">
      <alignment horizontal="center" vertical="center"/>
      <protection locked="0"/>
    </xf>
    <xf numFmtId="0" fontId="24" fillId="9" borderId="80" xfId="1" applyFont="1" applyFill="1" applyBorder="1" applyAlignment="1" applyProtection="1">
      <alignment horizontal="center" vertical="center"/>
    </xf>
    <xf numFmtId="14" fontId="25" fillId="3" borderId="82" xfId="0" applyNumberFormat="1" applyFont="1" applyFill="1" applyBorder="1" applyAlignment="1" applyProtection="1">
      <alignment horizontal="center" vertical="center"/>
    </xf>
    <xf numFmtId="20" fontId="25" fillId="3" borderId="82" xfId="0" applyNumberFormat="1" applyFont="1" applyFill="1" applyBorder="1" applyAlignment="1" applyProtection="1">
      <alignment horizontal="center" vertical="center"/>
    </xf>
    <xf numFmtId="0" fontId="24" fillId="8" borderId="79" xfId="1" applyFont="1" applyFill="1" applyBorder="1" applyAlignment="1" applyProtection="1">
      <alignment horizontal="center" vertical="center"/>
    </xf>
    <xf numFmtId="14" fontId="25" fillId="3" borderId="23" xfId="0" applyNumberFormat="1" applyFont="1" applyFill="1" applyBorder="1" applyAlignment="1" applyProtection="1">
      <alignment horizontal="center" vertical="center"/>
    </xf>
    <xf numFmtId="20" fontId="25" fillId="3" borderId="23" xfId="0" quotePrefix="1" applyNumberFormat="1" applyFont="1" applyFill="1" applyBorder="1" applyAlignment="1" applyProtection="1">
      <alignment horizontal="center" vertical="center"/>
    </xf>
    <xf numFmtId="0" fontId="24" fillId="2" borderId="89" xfId="1" applyFont="1" applyFill="1" applyBorder="1" applyAlignment="1" applyProtection="1">
      <alignment horizontal="center" vertical="center"/>
    </xf>
    <xf numFmtId="0" fontId="24" fillId="2" borderId="91" xfId="1" applyFont="1" applyFill="1" applyBorder="1" applyAlignment="1" applyProtection="1">
      <alignment horizontal="center" vertical="center"/>
    </xf>
    <xf numFmtId="14" fontId="9" fillId="9" borderId="94" xfId="1" applyNumberFormat="1" applyFont="1" applyFill="1" applyBorder="1" applyAlignment="1" applyProtection="1">
      <alignment horizontal="center" vertical="center" wrapText="1"/>
    </xf>
    <xf numFmtId="14" fontId="9" fillId="9" borderId="56" xfId="1" applyNumberFormat="1" applyFont="1" applyFill="1" applyBorder="1" applyAlignment="1" applyProtection="1">
      <alignment horizontal="center" vertical="center" wrapText="1"/>
    </xf>
    <xf numFmtId="0" fontId="12" fillId="5" borderId="49" xfId="1" applyFont="1" applyFill="1" applyBorder="1" applyAlignment="1" applyProtection="1">
      <alignment horizontal="center" vertical="center" wrapText="1"/>
    </xf>
    <xf numFmtId="0" fontId="12" fillId="5" borderId="50" xfId="1" applyFont="1" applyFill="1" applyBorder="1" applyAlignment="1" applyProtection="1">
      <alignment horizontal="center" vertical="center" wrapText="1"/>
    </xf>
    <xf numFmtId="14" fontId="9" fillId="6" borderId="99" xfId="1" applyNumberFormat="1" applyFont="1" applyFill="1" applyBorder="1" applyAlignment="1" applyProtection="1">
      <alignment horizontal="center" vertical="center" wrapText="1"/>
    </xf>
    <xf numFmtId="14" fontId="9" fillId="6" borderId="100" xfId="1" applyNumberFormat="1" applyFont="1" applyFill="1" applyBorder="1" applyAlignment="1" applyProtection="1">
      <alignment horizontal="center" vertical="center" wrapText="1"/>
    </xf>
    <xf numFmtId="0" fontId="24" fillId="2" borderId="101" xfId="1" applyFont="1" applyFill="1" applyBorder="1" applyAlignment="1" applyProtection="1">
      <alignment horizontal="left" vertical="center"/>
    </xf>
    <xf numFmtId="0" fontId="24" fillId="2" borderId="102" xfId="1" applyFont="1" applyFill="1" applyBorder="1" applyAlignment="1" applyProtection="1">
      <alignment horizontal="left" vertical="center"/>
    </xf>
    <xf numFmtId="0" fontId="24" fillId="2" borderId="62" xfId="1" quotePrefix="1" applyFont="1" applyFill="1" applyBorder="1" applyAlignment="1" applyProtection="1">
      <alignment horizontal="center" vertical="center"/>
    </xf>
    <xf numFmtId="14" fontId="25" fillId="3" borderId="103" xfId="0" applyNumberFormat="1" applyFont="1" applyFill="1" applyBorder="1" applyAlignment="1" applyProtection="1">
      <alignment horizontal="center" vertical="center"/>
    </xf>
    <xf numFmtId="0" fontId="24" fillId="2" borderId="63" xfId="1" quotePrefix="1" applyFont="1" applyFill="1" applyBorder="1" applyAlignment="1" applyProtection="1">
      <alignment horizontal="center" vertical="center"/>
    </xf>
    <xf numFmtId="14" fontId="25" fillId="3" borderId="104" xfId="0" applyNumberFormat="1" applyFont="1" applyFill="1" applyBorder="1" applyAlignment="1" applyProtection="1">
      <alignment horizontal="center" vertical="center"/>
    </xf>
    <xf numFmtId="14" fontId="25" fillId="3" borderId="105" xfId="0" applyNumberFormat="1" applyFont="1" applyFill="1" applyBorder="1" applyAlignment="1" applyProtection="1">
      <alignment horizontal="center" vertical="center"/>
    </xf>
    <xf numFmtId="14" fontId="25" fillId="3" borderId="106" xfId="0" applyNumberFormat="1" applyFont="1" applyFill="1" applyBorder="1" applyAlignment="1" applyProtection="1">
      <alignment horizontal="center" vertical="center"/>
    </xf>
    <xf numFmtId="14" fontId="25" fillId="3" borderId="107" xfId="0" applyNumberFormat="1" applyFont="1" applyFill="1" applyBorder="1" applyAlignment="1" applyProtection="1">
      <alignment horizontal="center" vertical="center"/>
    </xf>
    <xf numFmtId="14" fontId="25" fillId="3" borderId="45" xfId="0" applyNumberFormat="1" applyFont="1" applyFill="1" applyBorder="1" applyAlignment="1" applyProtection="1">
      <alignment horizontal="center" vertical="center"/>
    </xf>
    <xf numFmtId="0" fontId="24" fillId="8" borderId="108" xfId="1" applyFont="1" applyFill="1" applyBorder="1" applyAlignment="1" applyProtection="1">
      <alignment horizontal="center" vertical="center"/>
    </xf>
    <xf numFmtId="165" fontId="24" fillId="8" borderId="109" xfId="1" applyNumberFormat="1" applyFont="1" applyFill="1" applyBorder="1" applyAlignment="1" applyProtection="1">
      <alignment horizontal="center" vertical="center"/>
    </xf>
    <xf numFmtId="0" fontId="24" fillId="9" borderId="111" xfId="1" applyFont="1" applyFill="1" applyBorder="1" applyAlignment="1" applyProtection="1">
      <alignment horizontal="center" vertical="center"/>
    </xf>
    <xf numFmtId="0" fontId="24" fillId="5" borderId="69" xfId="1" applyFont="1" applyFill="1" applyBorder="1" applyAlignment="1" applyProtection="1">
      <alignment horizontal="center" vertical="center"/>
    </xf>
    <xf numFmtId="0" fontId="24" fillId="5" borderId="112" xfId="1" applyFont="1" applyFill="1" applyBorder="1" applyAlignment="1" applyProtection="1">
      <alignment horizontal="center" vertical="center"/>
    </xf>
    <xf numFmtId="0" fontId="24" fillId="9" borderId="81" xfId="1" applyFont="1" applyFill="1" applyBorder="1" applyAlignment="1" applyProtection="1">
      <alignment horizontal="center" vertical="center"/>
    </xf>
    <xf numFmtId="167" fontId="24" fillId="2" borderId="121" xfId="1" applyNumberFormat="1" applyFont="1" applyFill="1" applyBorder="1" applyAlignment="1" applyProtection="1">
      <alignment horizontal="right" vertical="center"/>
    </xf>
    <xf numFmtId="167" fontId="24" fillId="2" borderId="122" xfId="1" applyNumberFormat="1" applyFont="1" applyFill="1" applyBorder="1" applyAlignment="1" applyProtection="1">
      <alignment horizontal="right" vertical="center"/>
    </xf>
    <xf numFmtId="167" fontId="24" fillId="2" borderId="123" xfId="1" applyNumberFormat="1" applyFont="1" applyFill="1" applyBorder="1" applyAlignment="1" applyProtection="1">
      <alignment horizontal="right" vertical="center"/>
    </xf>
    <xf numFmtId="167" fontId="24" fillId="2" borderId="124" xfId="1" applyNumberFormat="1" applyFont="1" applyFill="1" applyBorder="1" applyAlignment="1" applyProtection="1">
      <alignment horizontal="right" vertical="center"/>
    </xf>
    <xf numFmtId="167" fontId="24" fillId="2" borderId="125" xfId="1" applyNumberFormat="1" applyFont="1" applyFill="1" applyBorder="1" applyAlignment="1" applyProtection="1">
      <alignment horizontal="right" vertical="center"/>
    </xf>
    <xf numFmtId="169" fontId="29" fillId="0" borderId="126" xfId="5" applyNumberFormat="1" applyFont="1" applyFill="1" applyBorder="1" applyAlignment="1" applyProtection="1">
      <alignment vertical="center"/>
    </xf>
    <xf numFmtId="169" fontId="29" fillId="0" borderId="129" xfId="5" applyNumberFormat="1" applyFont="1" applyFill="1" applyBorder="1" applyAlignment="1" applyProtection="1">
      <alignment vertical="center"/>
    </xf>
    <xf numFmtId="0" fontId="13" fillId="0" borderId="126" xfId="1" applyFont="1" applyFill="1" applyBorder="1" applyAlignment="1" applyProtection="1">
      <alignment horizontal="center" vertical="center"/>
    </xf>
    <xf numFmtId="0" fontId="13" fillId="0" borderId="129" xfId="1" applyFont="1" applyFill="1" applyBorder="1" applyAlignment="1" applyProtection="1">
      <alignment horizontal="center" vertical="center"/>
    </xf>
    <xf numFmtId="171" fontId="27" fillId="4" borderId="21" xfId="0" applyNumberFormat="1" applyFont="1" applyFill="1" applyBorder="1" applyAlignment="1" applyProtection="1">
      <alignment horizontal="center" vertical="center"/>
      <protection locked="0"/>
    </xf>
    <xf numFmtId="171" fontId="27" fillId="4" borderId="8" xfId="0" quotePrefix="1" applyNumberFormat="1" applyFont="1" applyFill="1" applyBorder="1" applyAlignment="1" applyProtection="1">
      <alignment horizontal="center" vertical="center"/>
      <protection locked="0"/>
    </xf>
    <xf numFmtId="171" fontId="27" fillId="4" borderId="32" xfId="0" quotePrefix="1" applyNumberFormat="1" applyFont="1" applyFill="1" applyBorder="1" applyAlignment="1" applyProtection="1">
      <alignment horizontal="center" vertical="center"/>
      <protection locked="0"/>
    </xf>
    <xf numFmtId="171" fontId="27" fillId="4" borderId="130" xfId="0" applyNumberFormat="1" applyFont="1" applyFill="1" applyBorder="1" applyAlignment="1" applyProtection="1">
      <alignment horizontal="center" vertical="center"/>
      <protection locked="0"/>
    </xf>
    <xf numFmtId="0" fontId="24" fillId="14" borderId="90" xfId="1" applyFont="1" applyFill="1" applyBorder="1" applyAlignment="1" applyProtection="1">
      <alignment horizontal="left" vertical="center"/>
    </xf>
    <xf numFmtId="0" fontId="24" fillId="14" borderId="92" xfId="1" applyFont="1" applyFill="1" applyBorder="1" applyAlignment="1" applyProtection="1">
      <alignment horizontal="left" vertical="center"/>
    </xf>
    <xf numFmtId="0" fontId="11" fillId="14" borderId="69" xfId="1" applyFont="1" applyFill="1" applyBorder="1" applyAlignment="1" applyProtection="1">
      <alignment horizontal="left" vertical="center"/>
      <protection locked="0"/>
    </xf>
    <xf numFmtId="0" fontId="11" fillId="14" borderId="4" xfId="1" applyFont="1" applyFill="1" applyBorder="1" applyAlignment="1" applyProtection="1">
      <alignment horizontal="left" vertical="center"/>
      <protection locked="0"/>
    </xf>
    <xf numFmtId="0" fontId="11" fillId="14" borderId="70" xfId="1" applyFont="1" applyFill="1" applyBorder="1" applyAlignment="1" applyProtection="1">
      <alignment horizontal="left" vertical="center"/>
      <protection locked="0"/>
    </xf>
    <xf numFmtId="167" fontId="24" fillId="2" borderId="138" xfId="1" applyNumberFormat="1" applyFont="1" applyFill="1" applyBorder="1" applyAlignment="1" applyProtection="1">
      <alignment horizontal="right" vertical="center"/>
    </xf>
    <xf numFmtId="167" fontId="24" fillId="2" borderId="139" xfId="1" applyNumberFormat="1" applyFont="1" applyFill="1" applyBorder="1" applyAlignment="1" applyProtection="1">
      <alignment horizontal="right" vertical="center"/>
    </xf>
    <xf numFmtId="167" fontId="24" fillId="2" borderId="140" xfId="1" applyNumberFormat="1" applyFont="1" applyFill="1" applyBorder="1" applyAlignment="1" applyProtection="1">
      <alignment horizontal="right" vertical="center"/>
    </xf>
    <xf numFmtId="0" fontId="40" fillId="0" borderId="0" xfId="9" applyFont="1" applyProtection="1"/>
    <xf numFmtId="0" fontId="41" fillId="0" borderId="0" xfId="9" applyFont="1" applyBorder="1" applyAlignment="1" applyProtection="1"/>
    <xf numFmtId="0" fontId="40" fillId="0" borderId="0" xfId="9" applyFont="1" applyBorder="1" applyAlignment="1" applyProtection="1"/>
    <xf numFmtId="0" fontId="40" fillId="0" borderId="0" xfId="9" applyFont="1" applyFill="1" applyBorder="1" applyAlignment="1" applyProtection="1">
      <alignment horizontal="right"/>
    </xf>
    <xf numFmtId="0" fontId="41" fillId="0" borderId="0" xfId="9" applyFont="1" applyBorder="1" applyAlignment="1" applyProtection="1">
      <alignment horizontal="center"/>
    </xf>
    <xf numFmtId="0" fontId="40" fillId="0" borderId="0" xfId="9" applyFont="1" applyAlignment="1" applyProtection="1">
      <alignment horizontal="right"/>
    </xf>
    <xf numFmtId="172" fontId="40" fillId="0" borderId="0" xfId="9" applyNumberFormat="1" applyFont="1" applyAlignment="1" applyProtection="1"/>
    <xf numFmtId="0" fontId="40" fillId="0" borderId="0" xfId="9" applyFont="1" applyAlignment="1" applyProtection="1">
      <alignment vertical="center"/>
    </xf>
    <xf numFmtId="165" fontId="11" fillId="8" borderId="69" xfId="1" applyNumberFormat="1" applyFont="1" applyFill="1" applyBorder="1" applyAlignment="1" applyProtection="1">
      <alignment horizontal="center" vertical="center"/>
    </xf>
    <xf numFmtId="0" fontId="40" fillId="0" borderId="0" xfId="9" applyFont="1" applyBorder="1" applyAlignment="1" applyProtection="1">
      <alignment horizontal="center" vertical="center" wrapText="1"/>
    </xf>
    <xf numFmtId="14" fontId="40" fillId="0" borderId="0" xfId="9" applyNumberFormat="1" applyFont="1" applyAlignment="1" applyProtection="1">
      <alignment vertical="center"/>
    </xf>
    <xf numFmtId="0" fontId="40" fillId="0" borderId="0" xfId="9" applyFont="1" applyFill="1" applyBorder="1" applyAlignment="1" applyProtection="1">
      <alignment vertical="center"/>
    </xf>
    <xf numFmtId="0" fontId="40" fillId="0" borderId="8" xfId="9" applyFont="1" applyBorder="1" applyAlignment="1" applyProtection="1">
      <alignment horizontal="center" vertical="center" wrapText="1"/>
    </xf>
    <xf numFmtId="0" fontId="40" fillId="0" borderId="8" xfId="9" applyFont="1" applyBorder="1" applyAlignment="1" applyProtection="1">
      <alignment horizontal="left" vertical="center" wrapText="1"/>
    </xf>
    <xf numFmtId="173" fontId="41" fillId="12" borderId="8" xfId="9" applyNumberFormat="1" applyFont="1" applyFill="1" applyBorder="1" applyAlignment="1" applyProtection="1">
      <alignment horizontal="right" vertical="center"/>
    </xf>
    <xf numFmtId="0" fontId="40" fillId="0" borderId="0" xfId="9" applyFont="1" applyBorder="1" applyAlignment="1" applyProtection="1">
      <alignment vertical="center"/>
    </xf>
    <xf numFmtId="0" fontId="41" fillId="0" borderId="0" xfId="9" applyFont="1" applyAlignment="1" applyProtection="1">
      <alignment horizontal="right" vertical="center"/>
    </xf>
    <xf numFmtId="173" fontId="41" fillId="12" borderId="57" xfId="9" applyNumberFormat="1" applyFont="1" applyFill="1" applyBorder="1" applyAlignment="1" applyProtection="1">
      <alignment horizontal="right" vertical="center"/>
    </xf>
    <xf numFmtId="0" fontId="41" fillId="0" borderId="0" xfId="9" applyNumberFormat="1" applyFont="1" applyAlignment="1" applyProtection="1">
      <alignment vertical="top"/>
    </xf>
    <xf numFmtId="0" fontId="41" fillId="0" borderId="0" xfId="9" applyNumberFormat="1" applyFont="1" applyAlignment="1" applyProtection="1">
      <alignment vertical="center"/>
    </xf>
    <xf numFmtId="0" fontId="40" fillId="0" borderId="0" xfId="9" applyFont="1" applyAlignment="1" applyProtection="1"/>
    <xf numFmtId="0" fontId="40" fillId="0" borderId="0" xfId="9" applyNumberFormat="1" applyFont="1" applyBorder="1" applyAlignment="1" applyProtection="1">
      <alignment vertical="top" wrapText="1"/>
    </xf>
    <xf numFmtId="0" fontId="40" fillId="0" borderId="0" xfId="9" applyNumberFormat="1" applyFont="1" applyBorder="1" applyAlignment="1" applyProtection="1">
      <alignment vertical="center" wrapText="1"/>
    </xf>
    <xf numFmtId="0" fontId="40" fillId="0" borderId="0" xfId="9" applyNumberFormat="1" applyFont="1" applyFill="1" applyBorder="1" applyAlignment="1" applyProtection="1">
      <alignment vertical="top" wrapText="1"/>
    </xf>
    <xf numFmtId="166" fontId="40" fillId="0" borderId="0" xfId="9" applyNumberFormat="1" applyFont="1" applyAlignment="1" applyProtection="1">
      <alignment vertical="center"/>
    </xf>
    <xf numFmtId="0" fontId="40" fillId="0" borderId="0" xfId="9" applyNumberFormat="1" applyFont="1" applyAlignment="1" applyProtection="1">
      <alignment vertical="top"/>
    </xf>
    <xf numFmtId="14" fontId="43" fillId="9" borderId="60" xfId="1" applyNumberFormat="1" applyFont="1" applyFill="1" applyBorder="1" applyAlignment="1" applyProtection="1">
      <alignment horizontal="center" vertical="center" wrapText="1"/>
    </xf>
    <xf numFmtId="0" fontId="40" fillId="0" borderId="0" xfId="9" applyFont="1" applyAlignment="1" applyProtection="1">
      <alignment horizontal="center" vertical="center"/>
    </xf>
    <xf numFmtId="0" fontId="40" fillId="0" borderId="0" xfId="9" applyFont="1" applyFill="1" applyBorder="1" applyAlignment="1" applyProtection="1">
      <alignment horizontal="center" vertical="center"/>
    </xf>
    <xf numFmtId="165" fontId="11" fillId="8" borderId="145" xfId="1" applyNumberFormat="1" applyFont="1" applyFill="1" applyBorder="1" applyAlignment="1" applyProtection="1">
      <alignment horizontal="center" vertical="center"/>
    </xf>
    <xf numFmtId="0" fontId="24" fillId="7" borderId="146" xfId="1" applyFont="1" applyFill="1" applyBorder="1" applyAlignment="1" applyProtection="1">
      <alignment horizontal="center" vertical="center"/>
    </xf>
    <xf numFmtId="0" fontId="24" fillId="7" borderId="76" xfId="1" applyFont="1" applyFill="1" applyBorder="1" applyAlignment="1" applyProtection="1">
      <alignment horizontal="center" vertical="center"/>
    </xf>
    <xf numFmtId="0" fontId="24" fillId="7" borderId="141" xfId="1" applyFont="1" applyFill="1" applyBorder="1" applyAlignment="1" applyProtection="1">
      <alignment horizontal="center" vertical="center"/>
    </xf>
    <xf numFmtId="174" fontId="41" fillId="11" borderId="144" xfId="9" applyNumberFormat="1" applyFont="1" applyFill="1" applyBorder="1" applyAlignment="1" applyProtection="1">
      <alignment horizontal="center" vertical="center" wrapText="1"/>
    </xf>
    <xf numFmtId="174" fontId="41" fillId="11" borderId="151" xfId="9" applyNumberFormat="1" applyFont="1" applyFill="1" applyBorder="1" applyAlignment="1" applyProtection="1">
      <alignment horizontal="center" vertical="center" wrapText="1"/>
    </xf>
    <xf numFmtId="14" fontId="43" fillId="9" borderId="153" xfId="1" applyNumberFormat="1" applyFont="1" applyFill="1" applyBorder="1" applyAlignment="1" applyProtection="1">
      <alignment horizontal="center" vertical="center" wrapText="1"/>
    </xf>
    <xf numFmtId="14" fontId="43" fillId="9" borderId="154" xfId="1" applyNumberFormat="1" applyFont="1" applyFill="1" applyBorder="1" applyAlignment="1" applyProtection="1">
      <alignment horizontal="center" vertical="center" wrapText="1"/>
    </xf>
    <xf numFmtId="165" fontId="11" fillId="8" borderId="155" xfId="1" applyNumberFormat="1" applyFont="1" applyFill="1" applyBorder="1" applyAlignment="1" applyProtection="1">
      <alignment horizontal="center" vertical="center"/>
    </xf>
    <xf numFmtId="165" fontId="11" fillId="8" borderId="156" xfId="1" applyNumberFormat="1" applyFont="1" applyFill="1" applyBorder="1" applyAlignment="1" applyProtection="1">
      <alignment horizontal="center" vertical="center"/>
    </xf>
    <xf numFmtId="165" fontId="11" fillId="8" borderId="157" xfId="1" applyNumberFormat="1" applyFont="1" applyFill="1" applyBorder="1" applyAlignment="1" applyProtection="1">
      <alignment horizontal="center" vertical="center"/>
    </xf>
    <xf numFmtId="165" fontId="11" fillId="8" borderId="39" xfId="1" applyNumberFormat="1" applyFont="1" applyFill="1" applyBorder="1" applyAlignment="1" applyProtection="1">
      <alignment horizontal="center" vertical="center"/>
    </xf>
    <xf numFmtId="174" fontId="41" fillId="11" borderId="22" xfId="9" applyNumberFormat="1" applyFont="1" applyFill="1" applyBorder="1" applyAlignment="1" applyProtection="1">
      <alignment horizontal="center" vertical="center" wrapText="1"/>
    </xf>
    <xf numFmtId="174" fontId="41" fillId="11" borderId="19" xfId="9" applyNumberFormat="1" applyFont="1" applyFill="1" applyBorder="1" applyAlignment="1" applyProtection="1">
      <alignment horizontal="center" vertical="center" wrapText="1"/>
    </xf>
    <xf numFmtId="174" fontId="41" fillId="11" borderId="159" xfId="9" applyNumberFormat="1" applyFont="1" applyFill="1" applyBorder="1" applyAlignment="1" applyProtection="1">
      <alignment horizontal="center" vertical="center" wrapText="1"/>
    </xf>
    <xf numFmtId="0" fontId="45" fillId="0" borderId="149" xfId="9" applyFont="1" applyBorder="1" applyAlignment="1" applyProtection="1">
      <alignment horizontal="center" vertical="center"/>
    </xf>
    <xf numFmtId="0" fontId="45" fillId="0" borderId="76" xfId="9" applyFont="1" applyBorder="1" applyAlignment="1" applyProtection="1">
      <alignment horizontal="center" vertical="center"/>
    </xf>
    <xf numFmtId="0" fontId="45" fillId="0" borderId="141" xfId="9" applyFont="1" applyBorder="1" applyAlignment="1" applyProtection="1">
      <alignment horizontal="center" vertical="center"/>
    </xf>
    <xf numFmtId="0" fontId="45" fillId="0" borderId="0" xfId="9" applyFont="1" applyProtection="1"/>
    <xf numFmtId="0" fontId="46" fillId="0" borderId="0" xfId="9" applyFont="1" applyProtection="1"/>
    <xf numFmtId="0" fontId="46" fillId="0" borderId="0" xfId="9" applyFont="1" applyFill="1" applyBorder="1" applyAlignment="1" applyProtection="1">
      <alignment horizontal="right"/>
    </xf>
    <xf numFmtId="1" fontId="46" fillId="0" borderId="0" xfId="9" applyNumberFormat="1" applyFont="1" applyFill="1" applyBorder="1" applyAlignment="1" applyProtection="1">
      <alignment horizontal="left"/>
    </xf>
    <xf numFmtId="0" fontId="46" fillId="0" borderId="0" xfId="9" applyFont="1" applyAlignment="1" applyProtection="1">
      <alignment horizontal="right"/>
    </xf>
    <xf numFmtId="0" fontId="45" fillId="0" borderId="0" xfId="9" applyFont="1" applyBorder="1" applyAlignment="1" applyProtection="1"/>
    <xf numFmtId="0" fontId="46" fillId="0" borderId="0" xfId="9" applyFont="1" applyBorder="1" applyAlignment="1" applyProtection="1"/>
    <xf numFmtId="0" fontId="12" fillId="0" borderId="7" xfId="1" applyFont="1" applyFill="1" applyBorder="1" applyAlignment="1" applyProtection="1">
      <alignment horizontal="center" vertical="center"/>
    </xf>
    <xf numFmtId="0" fontId="9" fillId="0" borderId="7" xfId="1" applyFont="1" applyFill="1" applyBorder="1" applyAlignment="1" applyProtection="1">
      <alignment horizontal="center" vertical="center"/>
    </xf>
    <xf numFmtId="0" fontId="9" fillId="0" borderId="8" xfId="1" applyFont="1" applyFill="1" applyBorder="1" applyAlignment="1" applyProtection="1">
      <alignment horizontal="center" vertical="center"/>
    </xf>
    <xf numFmtId="0" fontId="37" fillId="14" borderId="95" xfId="1" applyFont="1" applyFill="1" applyBorder="1" applyAlignment="1" applyProtection="1">
      <alignment horizontal="center" vertical="center" wrapText="1"/>
    </xf>
    <xf numFmtId="14" fontId="9" fillId="14" borderId="96" xfId="1" applyNumberFormat="1" applyFont="1" applyFill="1" applyBorder="1" applyAlignment="1" applyProtection="1">
      <alignment horizontal="center" vertical="center" wrapText="1"/>
    </xf>
    <xf numFmtId="0" fontId="24" fillId="14" borderId="62" xfId="1" applyFont="1" applyFill="1" applyBorder="1" applyAlignment="1" applyProtection="1">
      <alignment horizontal="center" vertical="center"/>
    </xf>
    <xf numFmtId="0" fontId="24" fillId="14" borderId="110" xfId="1" applyFont="1" applyFill="1" applyBorder="1" applyAlignment="1" applyProtection="1">
      <alignment horizontal="center" vertical="center"/>
    </xf>
    <xf numFmtId="0" fontId="24" fillId="14" borderId="75" xfId="1" applyFont="1" applyFill="1" applyBorder="1" applyAlignment="1" applyProtection="1">
      <alignment horizontal="center" vertical="center"/>
      <protection locked="0"/>
    </xf>
    <xf numFmtId="0" fontId="24" fillId="14" borderId="76" xfId="1" applyFont="1" applyFill="1" applyBorder="1" applyAlignment="1" applyProtection="1">
      <alignment horizontal="center" vertical="center"/>
      <protection locked="0"/>
    </xf>
    <xf numFmtId="0" fontId="24" fillId="14" borderId="77" xfId="1" applyFont="1" applyFill="1" applyBorder="1" applyAlignment="1" applyProtection="1">
      <alignment horizontal="center" vertical="center"/>
      <protection locked="0"/>
    </xf>
    <xf numFmtId="171" fontId="7" fillId="4" borderId="21" xfId="0" applyNumberFormat="1" applyFont="1" applyFill="1" applyBorder="1" applyAlignment="1" applyProtection="1">
      <alignment horizontal="center" vertical="center"/>
      <protection locked="0"/>
    </xf>
    <xf numFmtId="14" fontId="7" fillId="4" borderId="21" xfId="0" applyNumberFormat="1" applyFont="1" applyFill="1" applyBorder="1" applyAlignment="1" applyProtection="1">
      <alignment horizontal="center" vertical="center"/>
      <protection locked="0"/>
    </xf>
    <xf numFmtId="14" fontId="7" fillId="4" borderId="22" xfId="0" applyNumberFormat="1" applyFont="1" applyFill="1" applyBorder="1" applyAlignment="1" applyProtection="1">
      <alignment horizontal="center" vertical="center"/>
      <protection locked="0"/>
    </xf>
    <xf numFmtId="171" fontId="7" fillId="4" borderId="8" xfId="0" quotePrefix="1" applyNumberFormat="1" applyFont="1" applyFill="1" applyBorder="1" applyAlignment="1" applyProtection="1">
      <alignment horizontal="center" vertical="center"/>
      <protection locked="0"/>
    </xf>
    <xf numFmtId="0" fontId="7" fillId="4" borderId="8" xfId="0" quotePrefix="1" applyNumberFormat="1" applyFont="1" applyFill="1" applyBorder="1" applyAlignment="1" applyProtection="1">
      <alignment horizontal="center" vertical="center"/>
      <protection locked="0"/>
    </xf>
    <xf numFmtId="0" fontId="7" fillId="4" borderId="19" xfId="0" quotePrefix="1" applyNumberFormat="1" applyFont="1" applyFill="1" applyBorder="1" applyAlignment="1" applyProtection="1">
      <alignment horizontal="center" vertical="center"/>
      <protection locked="0"/>
    </xf>
    <xf numFmtId="0" fontId="9" fillId="0" borderId="8" xfId="1" applyFont="1" applyFill="1" applyBorder="1" applyAlignment="1" applyProtection="1">
      <alignment horizontal="center" vertical="center" wrapText="1"/>
    </xf>
    <xf numFmtId="165" fontId="14" fillId="0" borderId="58" xfId="1" applyNumberFormat="1" applyFont="1" applyFill="1" applyBorder="1" applyAlignment="1" applyProtection="1">
      <alignment horizontal="center" vertical="center" wrapText="1"/>
    </xf>
    <xf numFmtId="165" fontId="14" fillId="0" borderId="35" xfId="1" applyNumberFormat="1" applyFont="1" applyFill="1" applyBorder="1" applyAlignment="1" applyProtection="1">
      <alignment horizontal="center" vertical="center" wrapText="1"/>
    </xf>
    <xf numFmtId="165" fontId="14" fillId="0" borderId="59" xfId="1" applyNumberFormat="1" applyFont="1" applyFill="1" applyBorder="1" applyAlignment="1" applyProtection="1">
      <alignment horizontal="center" vertical="center" wrapText="1"/>
    </xf>
    <xf numFmtId="0" fontId="9" fillId="0" borderId="119" xfId="1" applyFont="1" applyFill="1" applyBorder="1" applyAlignment="1" applyProtection="1">
      <alignment horizontal="center" vertical="center" wrapText="1"/>
    </xf>
    <xf numFmtId="0" fontId="9" fillId="0" borderId="120" xfId="1" applyFont="1" applyFill="1" applyBorder="1" applyAlignment="1" applyProtection="1">
      <alignment horizontal="center" vertical="center" wrapText="1"/>
    </xf>
    <xf numFmtId="0" fontId="22" fillId="0" borderId="117" xfId="1" applyFont="1" applyFill="1" applyBorder="1" applyAlignment="1" applyProtection="1">
      <alignment horizontal="center" vertical="center" wrapText="1"/>
    </xf>
    <xf numFmtId="0" fontId="22" fillId="0" borderId="118" xfId="1" applyFont="1" applyFill="1" applyBorder="1" applyAlignment="1" applyProtection="1">
      <alignment horizontal="center" vertical="center" wrapText="1"/>
    </xf>
    <xf numFmtId="0" fontId="22" fillId="0" borderId="116" xfId="1" applyFont="1" applyFill="1" applyBorder="1" applyAlignment="1" applyProtection="1">
      <alignment horizontal="center" vertical="center" wrapText="1"/>
    </xf>
    <xf numFmtId="0" fontId="22" fillId="0" borderId="57" xfId="1" applyFont="1" applyFill="1" applyBorder="1" applyAlignment="1" applyProtection="1">
      <alignment horizontal="center" vertical="center" wrapText="1"/>
    </xf>
    <xf numFmtId="0" fontId="12" fillId="0" borderId="51" xfId="1" applyFont="1" applyFill="1" applyBorder="1" applyAlignment="1" applyProtection="1">
      <alignment horizontal="center" vertical="center"/>
    </xf>
    <xf numFmtId="0" fontId="12" fillId="0" borderId="4" xfId="1" applyFont="1" applyFill="1" applyBorder="1" applyAlignment="1" applyProtection="1">
      <alignment horizontal="center" vertical="center"/>
    </xf>
    <xf numFmtId="0" fontId="12" fillId="0" borderId="7" xfId="1" applyFont="1" applyFill="1" applyBorder="1" applyAlignment="1" applyProtection="1">
      <alignment horizontal="center" vertical="center"/>
    </xf>
    <xf numFmtId="0" fontId="12" fillId="0" borderId="52" xfId="1" applyFont="1" applyFill="1" applyBorder="1" applyAlignment="1" applyProtection="1">
      <alignment horizontal="center" vertical="center"/>
    </xf>
    <xf numFmtId="0" fontId="22" fillId="0" borderId="16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22" fillId="0" borderId="114" xfId="1" applyFont="1" applyFill="1" applyBorder="1" applyAlignment="1" applyProtection="1">
      <alignment horizontal="center" vertical="center" wrapText="1"/>
    </xf>
    <xf numFmtId="0" fontId="22" fillId="0" borderId="36" xfId="1" applyFont="1" applyFill="1" applyBorder="1" applyAlignment="1" applyProtection="1">
      <alignment horizontal="center" vertical="center" wrapText="1"/>
    </xf>
    <xf numFmtId="0" fontId="22" fillId="0" borderId="37" xfId="1" applyFont="1" applyFill="1" applyBorder="1" applyAlignment="1" applyProtection="1">
      <alignment horizontal="center" vertical="center" wrapText="1"/>
    </xf>
    <xf numFmtId="0" fontId="9" fillId="0" borderId="38" xfId="1" applyFont="1" applyFill="1" applyBorder="1" applyAlignment="1" applyProtection="1">
      <alignment horizontal="center" vertical="center" wrapText="1"/>
    </xf>
    <xf numFmtId="0" fontId="9" fillId="0" borderId="98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left" vertical="top" wrapText="1"/>
    </xf>
    <xf numFmtId="0" fontId="12" fillId="0" borderId="0" xfId="1" applyFont="1" applyFill="1" applyBorder="1" applyAlignment="1" applyProtection="1">
      <alignment horizontal="left" vertical="top" wrapText="1"/>
    </xf>
    <xf numFmtId="0" fontId="36" fillId="0" borderId="0" xfId="1" applyFont="1" applyFill="1" applyBorder="1" applyAlignment="1" applyProtection="1">
      <alignment horizontal="left" vertical="top" wrapText="1"/>
    </xf>
    <xf numFmtId="0" fontId="34" fillId="0" borderId="0" xfId="1" applyFont="1" applyFill="1" applyBorder="1" applyAlignment="1" applyProtection="1">
      <alignment horizontal="left" vertical="top" wrapText="1"/>
    </xf>
    <xf numFmtId="0" fontId="13" fillId="0" borderId="83" xfId="1" applyFont="1" applyFill="1" applyBorder="1" applyAlignment="1" applyProtection="1">
      <alignment horizontal="center" vertical="center"/>
    </xf>
    <xf numFmtId="0" fontId="13" fillId="0" borderId="86" xfId="1" applyFont="1" applyFill="1" applyBorder="1" applyAlignment="1" applyProtection="1">
      <alignment horizontal="center" vertical="center"/>
    </xf>
    <xf numFmtId="0" fontId="5" fillId="13" borderId="84" xfId="1" applyFont="1" applyFill="1" applyBorder="1" applyAlignment="1" applyProtection="1">
      <alignment horizontal="center" vertical="center" wrapText="1"/>
    </xf>
    <xf numFmtId="0" fontId="13" fillId="13" borderId="87" xfId="1" applyFont="1" applyFill="1" applyBorder="1" applyAlignment="1" applyProtection="1">
      <alignment horizontal="center" vertical="center"/>
    </xf>
    <xf numFmtId="0" fontId="13" fillId="0" borderId="84" xfId="1" applyFont="1" applyFill="1" applyBorder="1" applyAlignment="1" applyProtection="1">
      <alignment horizontal="center" vertical="center" wrapText="1"/>
    </xf>
    <xf numFmtId="0" fontId="13" fillId="0" borderId="87" xfId="1" applyFont="1" applyFill="1" applyBorder="1" applyAlignment="1" applyProtection="1">
      <alignment horizontal="center" vertical="center" wrapText="1"/>
    </xf>
    <xf numFmtId="0" fontId="14" fillId="0" borderId="85" xfId="1" applyFont="1" applyFill="1" applyBorder="1" applyAlignment="1" applyProtection="1">
      <alignment horizontal="center" vertical="center" wrapText="1"/>
    </xf>
    <xf numFmtId="0" fontId="14" fillId="0" borderId="88" xfId="1" applyFont="1" applyFill="1" applyBorder="1" applyAlignment="1" applyProtection="1">
      <alignment horizontal="center" vertical="center" wrapText="1"/>
    </xf>
    <xf numFmtId="165" fontId="14" fillId="13" borderId="8" xfId="1" applyNumberFormat="1" applyFont="1" applyFill="1" applyBorder="1" applyAlignment="1" applyProtection="1">
      <alignment horizontal="left" vertical="center"/>
    </xf>
    <xf numFmtId="165" fontId="14" fillId="0" borderId="49" xfId="1" applyNumberFormat="1" applyFont="1" applyFill="1" applyBorder="1" applyAlignment="1" applyProtection="1">
      <alignment horizontal="center" vertical="center" wrapText="1"/>
    </xf>
    <xf numFmtId="165" fontId="14" fillId="0" borderId="40" xfId="1" applyNumberFormat="1" applyFont="1" applyFill="1" applyBorder="1" applyAlignment="1" applyProtection="1">
      <alignment horizontal="center" vertical="center"/>
    </xf>
    <xf numFmtId="165" fontId="14" fillId="0" borderId="50" xfId="1" applyNumberFormat="1" applyFont="1" applyFill="1" applyBorder="1" applyAlignment="1" applyProtection="1">
      <alignment horizontal="center" vertical="center"/>
    </xf>
    <xf numFmtId="0" fontId="9" fillId="0" borderId="7" xfId="1" applyFont="1" applyFill="1" applyBorder="1" applyAlignment="1" applyProtection="1">
      <alignment horizontal="left" vertical="center"/>
      <protection locked="0"/>
    </xf>
    <xf numFmtId="0" fontId="9" fillId="0" borderId="3" xfId="1" applyFont="1" applyFill="1" applyBorder="1" applyAlignment="1" applyProtection="1">
      <alignment horizontal="left" vertical="center"/>
      <protection locked="0"/>
    </xf>
    <xf numFmtId="0" fontId="9" fillId="0" borderId="4" xfId="1" applyFont="1" applyFill="1" applyBorder="1" applyAlignment="1" applyProtection="1">
      <alignment horizontal="left" vertical="center"/>
      <protection locked="0"/>
    </xf>
    <xf numFmtId="0" fontId="19" fillId="0" borderId="7" xfId="8" applyFont="1" applyFill="1" applyBorder="1" applyAlignment="1" applyProtection="1">
      <alignment horizontal="left" vertical="center"/>
      <protection locked="0"/>
    </xf>
    <xf numFmtId="0" fontId="19" fillId="0" borderId="3" xfId="8" applyFont="1" applyFill="1" applyBorder="1" applyAlignment="1" applyProtection="1">
      <alignment horizontal="left" vertical="center"/>
      <protection locked="0"/>
    </xf>
    <xf numFmtId="0" fontId="19" fillId="0" borderId="4" xfId="8" applyFont="1" applyFill="1" applyBorder="1" applyAlignment="1" applyProtection="1">
      <alignment horizontal="left" vertical="center"/>
      <protection locked="0"/>
    </xf>
    <xf numFmtId="0" fontId="45" fillId="0" borderId="0" xfId="9" applyNumberFormat="1" applyFont="1" applyFill="1" applyAlignment="1" applyProtection="1">
      <alignment horizontal="left" vertical="top"/>
    </xf>
    <xf numFmtId="0" fontId="23" fillId="0" borderId="12" xfId="0" applyNumberFormat="1" applyFont="1" applyBorder="1" applyAlignment="1" applyProtection="1">
      <alignment horizontal="center" vertical="center" wrapText="1"/>
    </xf>
    <xf numFmtId="0" fontId="23" fillId="0" borderId="13" xfId="0" applyNumberFormat="1" applyFont="1" applyBorder="1" applyAlignment="1" applyProtection="1">
      <alignment horizontal="center" vertical="center" wrapText="1"/>
    </xf>
    <xf numFmtId="0" fontId="23" fillId="0" borderId="14" xfId="0" applyNumberFormat="1" applyFont="1" applyBorder="1" applyAlignment="1" applyProtection="1">
      <alignment horizontal="center" vertical="center" wrapText="1"/>
    </xf>
    <xf numFmtId="0" fontId="13" fillId="0" borderId="113" xfId="1" applyFont="1" applyFill="1" applyBorder="1" applyAlignment="1" applyProtection="1">
      <alignment horizontal="center" vertical="center" wrapText="1"/>
    </xf>
    <xf numFmtId="0" fontId="13" fillId="0" borderId="115" xfId="1" applyFont="1" applyFill="1" applyBorder="1" applyAlignment="1" applyProtection="1">
      <alignment horizontal="center" vertical="center" wrapText="1"/>
    </xf>
    <xf numFmtId="0" fontId="13" fillId="0" borderId="36" xfId="1" applyFont="1" applyFill="1" applyBorder="1" applyAlignment="1" applyProtection="1">
      <alignment horizontal="center" vertical="center" wrapText="1"/>
    </xf>
    <xf numFmtId="0" fontId="13" fillId="0" borderId="39" xfId="1" applyFont="1" applyFill="1" applyBorder="1" applyAlignment="1" applyProtection="1">
      <alignment horizontal="center" vertical="center" wrapText="1"/>
    </xf>
    <xf numFmtId="0" fontId="21" fillId="0" borderId="24" xfId="0" applyNumberFormat="1" applyFont="1" applyBorder="1" applyAlignment="1" applyProtection="1">
      <alignment horizontal="center" vertical="center" wrapText="1"/>
    </xf>
    <xf numFmtId="0" fontId="21" fillId="0" borderId="25" xfId="0" applyNumberFormat="1" applyFont="1" applyBorder="1" applyAlignment="1" applyProtection="1">
      <alignment horizontal="center" vertical="center" wrapText="1"/>
    </xf>
    <xf numFmtId="0" fontId="21" fillId="0" borderId="26" xfId="0" applyNumberFormat="1" applyFont="1" applyBorder="1" applyAlignment="1" applyProtection="1">
      <alignment horizontal="center" vertical="center" wrapText="1"/>
    </xf>
    <xf numFmtId="0" fontId="21" fillId="0" borderId="9" xfId="0" applyNumberFormat="1" applyFont="1" applyBorder="1" applyAlignment="1" applyProtection="1">
      <alignment horizontal="center" vertical="center" wrapText="1"/>
    </xf>
    <xf numFmtId="0" fontId="21" fillId="0" borderId="10" xfId="0" applyNumberFormat="1" applyFont="1" applyBorder="1" applyAlignment="1" applyProtection="1">
      <alignment horizontal="center" vertical="center" wrapText="1"/>
    </xf>
    <xf numFmtId="0" fontId="21" fillId="0" borderId="11" xfId="0" applyNumberFormat="1" applyFont="1" applyBorder="1" applyAlignment="1" applyProtection="1">
      <alignment horizontal="center" vertical="center" wrapText="1"/>
    </xf>
    <xf numFmtId="0" fontId="15" fillId="8" borderId="93" xfId="1" applyFont="1" applyFill="1" applyBorder="1" applyAlignment="1" applyProtection="1">
      <alignment horizontal="center" vertical="center" wrapText="1"/>
    </xf>
    <xf numFmtId="0" fontId="15" fillId="8" borderId="61" xfId="1" applyFont="1" applyFill="1" applyBorder="1" applyAlignment="1" applyProtection="1">
      <alignment horizontal="center" vertical="center" wrapText="1"/>
    </xf>
    <xf numFmtId="0" fontId="15" fillId="8" borderId="97" xfId="1" applyFont="1" applyFill="1" applyBorder="1" applyAlignment="1" applyProtection="1">
      <alignment horizontal="center" vertical="center" wrapText="1"/>
    </xf>
    <xf numFmtId="14" fontId="27" fillId="0" borderId="127" xfId="1" applyNumberFormat="1" applyFont="1" applyFill="1" applyBorder="1" applyAlignment="1" applyProtection="1">
      <alignment horizontal="right" vertical="center" wrapText="1"/>
    </xf>
    <xf numFmtId="14" fontId="27" fillId="0" borderId="128" xfId="1" applyNumberFormat="1" applyFont="1" applyFill="1" applyBorder="1" applyAlignment="1" applyProtection="1">
      <alignment horizontal="right" vertical="center" wrapText="1"/>
    </xf>
    <xf numFmtId="0" fontId="40" fillId="10" borderId="135" xfId="9" applyFont="1" applyFill="1" applyBorder="1" applyAlignment="1" applyProtection="1">
      <alignment horizontal="center" vertical="center" wrapText="1"/>
    </xf>
    <xf numFmtId="0" fontId="40" fillId="10" borderId="136" xfId="9" applyFont="1" applyFill="1" applyBorder="1" applyAlignment="1" applyProtection="1">
      <alignment horizontal="center" vertical="center" wrapText="1"/>
    </xf>
    <xf numFmtId="0" fontId="40" fillId="10" borderId="137" xfId="9" applyFont="1" applyFill="1" applyBorder="1" applyAlignment="1" applyProtection="1">
      <alignment horizontal="center" vertical="center" wrapText="1"/>
    </xf>
    <xf numFmtId="0" fontId="40" fillId="10" borderId="142" xfId="9" applyFont="1" applyFill="1" applyBorder="1" applyAlignment="1" applyProtection="1">
      <alignment horizontal="center" vertical="center" wrapText="1"/>
    </xf>
    <xf numFmtId="0" fontId="40" fillId="10" borderId="143" xfId="9" applyFont="1" applyFill="1" applyBorder="1" applyAlignment="1" applyProtection="1">
      <alignment horizontal="center" vertical="center" wrapText="1"/>
    </xf>
    <xf numFmtId="0" fontId="40" fillId="10" borderId="144" xfId="9" applyFont="1" applyFill="1" applyBorder="1" applyAlignment="1" applyProtection="1">
      <alignment horizontal="center" vertical="center" wrapText="1"/>
    </xf>
    <xf numFmtId="0" fontId="40" fillId="0" borderId="0" xfId="9" applyNumberFormat="1" applyFont="1" applyAlignment="1" applyProtection="1">
      <alignment horizontal="left" vertical="top" wrapText="1"/>
    </xf>
    <xf numFmtId="173" fontId="40" fillId="0" borderId="135" xfId="9" applyNumberFormat="1" applyFont="1" applyBorder="1" applyAlignment="1" applyProtection="1">
      <alignment horizontal="center" vertical="center" wrapText="1"/>
    </xf>
    <xf numFmtId="173" fontId="40" fillId="0" borderId="137" xfId="9" applyNumberFormat="1" applyFont="1" applyBorder="1" applyAlignment="1" applyProtection="1">
      <alignment horizontal="center" vertical="center" wrapText="1"/>
    </xf>
    <xf numFmtId="0" fontId="40" fillId="0" borderId="0" xfId="9" applyFont="1" applyAlignment="1" applyProtection="1">
      <alignment horizontal="left"/>
    </xf>
    <xf numFmtId="0" fontId="41" fillId="0" borderId="0" xfId="9" applyNumberFormat="1" applyFont="1" applyAlignment="1" applyProtection="1">
      <alignment wrapText="1"/>
    </xf>
    <xf numFmtId="0" fontId="40" fillId="0" borderId="0" xfId="9" applyNumberFormat="1" applyFont="1" applyBorder="1" applyAlignment="1" applyProtection="1">
      <alignment horizontal="left" vertical="top" wrapText="1"/>
    </xf>
    <xf numFmtId="0" fontId="41" fillId="0" borderId="0" xfId="9" applyNumberFormat="1" applyFont="1" applyFill="1" applyBorder="1" applyAlignment="1" applyProtection="1">
      <alignment horizontal="left" vertical="top" wrapText="1"/>
    </xf>
    <xf numFmtId="0" fontId="40" fillId="0" borderId="0" xfId="9" applyNumberFormat="1" applyFont="1" applyFill="1" applyBorder="1" applyAlignment="1" applyProtection="1">
      <alignment horizontal="left" vertical="top" wrapText="1"/>
    </xf>
    <xf numFmtId="0" fontId="45" fillId="0" borderId="0" xfId="9" applyFont="1" applyBorder="1" applyAlignment="1" applyProtection="1">
      <alignment horizontal="center"/>
    </xf>
    <xf numFmtId="0" fontId="45" fillId="0" borderId="147" xfId="9" applyFont="1" applyBorder="1" applyAlignment="1" applyProtection="1">
      <alignment horizontal="center" vertical="center"/>
    </xf>
    <xf numFmtId="0" fontId="45" fillId="0" borderId="148" xfId="9" applyFont="1" applyBorder="1" applyAlignment="1" applyProtection="1">
      <alignment horizontal="center" vertical="center"/>
    </xf>
    <xf numFmtId="0" fontId="46" fillId="0" borderId="0" xfId="9" applyFont="1" applyFill="1" applyAlignment="1" applyProtection="1">
      <alignment horizontal="left" vertical="center"/>
    </xf>
    <xf numFmtId="172" fontId="46" fillId="0" borderId="0" xfId="9" applyNumberFormat="1" applyFont="1" applyAlignment="1" applyProtection="1">
      <alignment horizontal="left"/>
    </xf>
    <xf numFmtId="0" fontId="5" fillId="7" borderId="131" xfId="1" applyFont="1" applyFill="1" applyBorder="1" applyAlignment="1" applyProtection="1">
      <alignment horizontal="center" vertical="center" wrapText="1"/>
    </xf>
    <xf numFmtId="0" fontId="5" fillId="7" borderId="132" xfId="1" applyFont="1" applyFill="1" applyBorder="1" applyAlignment="1" applyProtection="1">
      <alignment horizontal="center" vertical="center" wrapText="1"/>
    </xf>
    <xf numFmtId="0" fontId="5" fillId="8" borderId="133" xfId="1" applyFont="1" applyFill="1" applyBorder="1" applyAlignment="1" applyProtection="1">
      <alignment horizontal="center" vertical="center" wrapText="1"/>
    </xf>
    <xf numFmtId="0" fontId="5" fillId="8" borderId="134" xfId="1" applyFont="1" applyFill="1" applyBorder="1" applyAlignment="1" applyProtection="1">
      <alignment horizontal="center" vertical="center" wrapText="1"/>
    </xf>
    <xf numFmtId="0" fontId="5" fillId="8" borderId="152" xfId="1" applyFont="1" applyFill="1" applyBorder="1" applyAlignment="1" applyProtection="1">
      <alignment horizontal="center" vertical="center" wrapText="1"/>
    </xf>
    <xf numFmtId="0" fontId="45" fillId="0" borderId="158" xfId="9" applyFont="1" applyBorder="1" applyAlignment="1" applyProtection="1">
      <alignment horizontal="center" vertical="center" wrapText="1"/>
    </xf>
    <xf numFmtId="0" fontId="45" fillId="0" borderId="17" xfId="9" applyFont="1" applyBorder="1" applyAlignment="1" applyProtection="1">
      <alignment horizontal="center" vertical="center" wrapText="1"/>
    </xf>
    <xf numFmtId="0" fontId="41" fillId="0" borderId="0" xfId="9" applyNumberFormat="1" applyFont="1" applyFill="1" applyAlignment="1" applyProtection="1">
      <alignment horizontal="left" vertical="top"/>
    </xf>
    <xf numFmtId="0" fontId="41" fillId="0" borderId="8" xfId="9" applyFont="1" applyBorder="1" applyAlignment="1" applyProtection="1">
      <alignment horizontal="center" vertical="center" wrapText="1"/>
    </xf>
    <xf numFmtId="0" fontId="45" fillId="0" borderId="93" xfId="9" applyFont="1" applyBorder="1" applyAlignment="1" applyProtection="1">
      <alignment horizontal="center" vertical="center" wrapText="1"/>
    </xf>
    <xf numFmtId="0" fontId="45" fillId="0" borderId="150" xfId="9" applyFont="1" applyBorder="1" applyAlignment="1" applyProtection="1">
      <alignment horizontal="center" vertical="center" wrapText="1"/>
    </xf>
    <xf numFmtId="0" fontId="16" fillId="0" borderId="0" xfId="9" applyFont="1" applyBorder="1" applyAlignment="1" applyProtection="1">
      <alignment horizontal="center"/>
    </xf>
  </cellXfs>
  <cellStyles count="10">
    <cellStyle name="Excel Built-in Normal" xfId="9" xr:uid="{00000000-0005-0000-0000-000000000000}"/>
    <cellStyle name="Excel Built-in Normal 1" xfId="1" xr:uid="{00000000-0005-0000-0000-000001000000}"/>
    <cellStyle name="Graphics" xfId="2" xr:uid="{00000000-0005-0000-0000-000002000000}"/>
    <cellStyle name="Heading 1" xfId="3" xr:uid="{00000000-0005-0000-0000-000003000000}"/>
    <cellStyle name="Heading1 1" xfId="4" xr:uid="{00000000-0005-0000-0000-000004000000}"/>
    <cellStyle name="Link" xfId="8" builtinId="8"/>
    <cellStyle name="Result 1" xfId="6" xr:uid="{00000000-0005-0000-0000-000008000000}"/>
    <cellStyle name="Result2 1" xfId="7" xr:uid="{00000000-0005-0000-0000-000009000000}"/>
    <cellStyle name="Standard" xfId="0" builtinId="0"/>
    <cellStyle name="Währung" xfId="5" builtinId="4"/>
  </cellStyles>
  <dxfs count="2"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7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CD5B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  <color rgb="FFFF3300"/>
      <color rgb="FFFFCC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png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0</xdr:row>
      <xdr:rowOff>133350</xdr:rowOff>
    </xdr:from>
    <xdr:to>
      <xdr:col>4</xdr:col>
      <xdr:colOff>323850</xdr:colOff>
      <xdr:row>6</xdr:row>
      <xdr:rowOff>142998</xdr:rowOff>
    </xdr:to>
    <xdr:pic>
      <xdr:nvPicPr>
        <xdr:cNvPr id="1034" name="Imagem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485" y="133350"/>
          <a:ext cx="3731079" cy="13431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898072</xdr:colOff>
      <xdr:row>0</xdr:row>
      <xdr:rowOff>158751</xdr:rowOff>
    </xdr:from>
    <xdr:to>
      <xdr:col>14</xdr:col>
      <xdr:colOff>721179</xdr:colOff>
      <xdr:row>6</xdr:row>
      <xdr:rowOff>196788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544786" y="158751"/>
          <a:ext cx="8654143" cy="1371537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t-PT" sz="2400" b="1">
              <a:latin typeface="+mn-lt"/>
              <a:ea typeface="Tahoma" pitchFamily="34" charset="0"/>
              <a:cs typeface="Arial" pitchFamily="34" charset="0"/>
            </a:rPr>
            <a:t>EUROPEAN JUDO</a:t>
          </a:r>
          <a:r>
            <a:rPr lang="pt-PT" sz="2400" b="1" baseline="0">
              <a:latin typeface="+mn-lt"/>
              <a:ea typeface="Tahoma" pitchFamily="34" charset="0"/>
              <a:cs typeface="Arial" pitchFamily="34" charset="0"/>
            </a:rPr>
            <a:t> OPEN WOMEN 2018</a:t>
          </a:r>
        </a:p>
        <a:p>
          <a:pPr algn="ctr"/>
          <a:r>
            <a:rPr lang="pt-PT" sz="2400" b="1" baseline="0">
              <a:latin typeface="+mn-lt"/>
              <a:ea typeface="Tahoma" pitchFamily="34" charset="0"/>
              <a:cs typeface="Arial" pitchFamily="34" charset="0"/>
            </a:rPr>
            <a:t>FEBRUARY 3 &amp; 4 2018</a:t>
          </a:r>
        </a:p>
        <a:p>
          <a:pPr algn="ctr"/>
          <a:r>
            <a:rPr lang="pt-PT" sz="2400" b="1" baseline="0">
              <a:latin typeface="+mn-lt"/>
              <a:ea typeface="Tahoma" pitchFamily="34" charset="0"/>
              <a:cs typeface="Arial" pitchFamily="34" charset="0"/>
            </a:rPr>
            <a:t>ODIVELAS - Portugal</a:t>
          </a:r>
          <a:endParaRPr lang="pt-PT" sz="2400" b="1">
            <a:latin typeface="+mn-lt"/>
            <a:ea typeface="Tahoma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17</xdr:col>
      <xdr:colOff>326571</xdr:colOff>
      <xdr:row>0</xdr:row>
      <xdr:rowOff>149679</xdr:rowOff>
    </xdr:from>
    <xdr:to>
      <xdr:col>22</xdr:col>
      <xdr:colOff>217714</xdr:colOff>
      <xdr:row>8</xdr:row>
      <xdr:rowOff>71512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EE3D3421-D26F-4E7B-882D-CE9BBFB02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62464" y="149679"/>
          <a:ext cx="4299857" cy="16091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501650</xdr:colOff>
      <xdr:row>54</xdr:row>
      <xdr:rowOff>31751</xdr:rowOff>
    </xdr:from>
    <xdr:to>
      <xdr:col>8</xdr:col>
      <xdr:colOff>303174</xdr:colOff>
      <xdr:row>61</xdr:row>
      <xdr:rowOff>171450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1C51DA5-E935-4C20-A60E-BD7C5C76B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5800" y="13404851"/>
          <a:ext cx="2297074" cy="1873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495301</xdr:colOff>
      <xdr:row>0</xdr:row>
      <xdr:rowOff>142876</xdr:rowOff>
    </xdr:from>
    <xdr:to>
      <xdr:col>8</xdr:col>
      <xdr:colOff>1104901</xdr:colOff>
      <xdr:row>5</xdr:row>
      <xdr:rowOff>66654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70084EE9-CABB-4A61-918B-10FE67FF5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9451" y="142876"/>
          <a:ext cx="3105150" cy="1162028"/>
        </a:xfrm>
        <a:prstGeom prst="rect">
          <a:avLst/>
        </a:prstGeom>
      </xdr:spPr>
    </xdr:pic>
    <xdr:clientData/>
  </xdr:twoCellAnchor>
  <xdr:twoCellAnchor>
    <xdr:from>
      <xdr:col>0</xdr:col>
      <xdr:colOff>171451</xdr:colOff>
      <xdr:row>0</xdr:row>
      <xdr:rowOff>123825</xdr:rowOff>
    </xdr:from>
    <xdr:to>
      <xdr:col>3</xdr:col>
      <xdr:colOff>676276</xdr:colOff>
      <xdr:row>5</xdr:row>
      <xdr:rowOff>71973</xdr:rowOff>
    </xdr:to>
    <xdr:pic>
      <xdr:nvPicPr>
        <xdr:cNvPr id="10" name="Imagem 2">
          <a:extLst>
            <a:ext uri="{FF2B5EF4-FFF2-40B4-BE49-F238E27FC236}">
              <a16:creationId xmlns:a16="http://schemas.microsoft.com/office/drawing/2014/main" id="{D6739F8E-7930-4A65-AE7D-56E9350B0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1451" y="123825"/>
          <a:ext cx="3295650" cy="11863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ortugalevents@fpj.p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64"/>
  <sheetViews>
    <sheetView showGridLines="0" showZeros="0" tabSelected="1" view="pageBreakPreview" topLeftCell="G31" zoomScale="70" zoomScaleNormal="70" zoomScaleSheetLayoutView="70" workbookViewId="0">
      <selection activeCell="C22" sqref="C22"/>
    </sheetView>
  </sheetViews>
  <sheetFormatPr baseColWidth="10" defaultColWidth="11.7109375" defaultRowHeight="15" x14ac:dyDescent="0.2"/>
  <cols>
    <col min="1" max="1" width="2.42578125" style="1" customWidth="1"/>
    <col min="2" max="2" width="8.140625" style="1" customWidth="1"/>
    <col min="3" max="4" width="22" style="1" customWidth="1"/>
    <col min="5" max="5" width="14.5703125" style="1" customWidth="1"/>
    <col min="6" max="6" width="14.140625" style="1" bestFit="1" customWidth="1"/>
    <col min="7" max="7" width="16" style="1" bestFit="1" customWidth="1"/>
    <col min="8" max="8" width="12.28515625" style="3" customWidth="1"/>
    <col min="9" max="9" width="12.28515625" style="1" customWidth="1"/>
    <col min="10" max="10" width="14.42578125" style="1" bestFit="1" customWidth="1"/>
    <col min="11" max="11" width="13.5703125" style="1" customWidth="1"/>
    <col min="12" max="14" width="12.28515625" style="3" customWidth="1"/>
    <col min="15" max="15" width="13" style="3" customWidth="1"/>
    <col min="16" max="16" width="12.85546875" style="71" customWidth="1"/>
    <col min="17" max="17" width="12.42578125" style="71" bestFit="1" customWidth="1"/>
    <col min="18" max="18" width="13.7109375" style="71" customWidth="1"/>
    <col min="19" max="19" width="12.85546875" style="71" customWidth="1"/>
    <col min="20" max="20" width="13.7109375" style="1" customWidth="1"/>
    <col min="21" max="21" width="13.140625" style="1" customWidth="1"/>
    <col min="22" max="22" width="12.85546875" style="1" customWidth="1"/>
    <col min="23" max="23" width="12.42578125" style="1" customWidth="1"/>
    <col min="24" max="24" width="14" style="1" customWidth="1"/>
    <col min="25" max="16384" width="11.7109375" style="1"/>
  </cols>
  <sheetData>
    <row r="1" spans="2:26" ht="24.75" customHeight="1" x14ac:dyDescent="0.2">
      <c r="E1" s="2"/>
      <c r="F1" s="2"/>
      <c r="G1" s="2"/>
      <c r="I1" s="4"/>
      <c r="J1" s="4"/>
      <c r="K1" s="4"/>
      <c r="L1" s="4"/>
      <c r="M1" s="4"/>
      <c r="N1" s="4"/>
      <c r="O1" s="4"/>
      <c r="P1" s="4"/>
      <c r="Q1" s="5"/>
      <c r="R1" s="5"/>
      <c r="S1" s="5"/>
    </row>
    <row r="2" spans="2:26" ht="15.75" customHeight="1" x14ac:dyDescent="0.2">
      <c r="M2" s="4"/>
      <c r="N2" s="4"/>
      <c r="O2" s="4"/>
      <c r="P2" s="4"/>
      <c r="Q2" s="6"/>
      <c r="R2" s="6"/>
      <c r="S2" s="6"/>
    </row>
    <row r="3" spans="2:26" ht="15.75" x14ac:dyDescent="0.2">
      <c r="M3" s="4"/>
      <c r="N3" s="4"/>
      <c r="O3" s="4"/>
      <c r="P3" s="4"/>
      <c r="Q3" s="6"/>
      <c r="R3" s="6"/>
      <c r="S3" s="6"/>
    </row>
    <row r="4" spans="2:26" ht="15.75" x14ac:dyDescent="0.2">
      <c r="M4" s="4"/>
      <c r="N4" s="4"/>
      <c r="O4" s="4"/>
      <c r="P4" s="7"/>
      <c r="Q4" s="6"/>
      <c r="R4" s="6"/>
      <c r="S4" s="6"/>
    </row>
    <row r="5" spans="2:26" ht="15.75" x14ac:dyDescent="0.2">
      <c r="M5" s="4"/>
      <c r="N5" s="4"/>
      <c r="O5" s="4"/>
      <c r="P5" s="4"/>
      <c r="Q5" s="6"/>
      <c r="R5" s="6"/>
      <c r="S5" s="6"/>
    </row>
    <row r="6" spans="2:26" ht="15.75" x14ac:dyDescent="0.2">
      <c r="M6" s="4"/>
      <c r="N6" s="4"/>
      <c r="O6" s="4"/>
      <c r="P6" s="4"/>
      <c r="Q6" s="6"/>
      <c r="R6" s="6"/>
      <c r="S6" s="6"/>
    </row>
    <row r="7" spans="2:26" ht="15.75" x14ac:dyDescent="0.2">
      <c r="M7" s="4"/>
      <c r="N7" s="4"/>
      <c r="O7" s="4"/>
      <c r="P7" s="4"/>
      <c r="Q7" s="6"/>
      <c r="R7" s="6"/>
      <c r="S7" s="6"/>
    </row>
    <row r="8" spans="2:26" ht="12" customHeight="1" x14ac:dyDescent="0.2">
      <c r="M8" s="4"/>
      <c r="N8" s="4"/>
      <c r="O8" s="4"/>
      <c r="P8" s="4"/>
      <c r="Q8" s="6"/>
      <c r="R8" s="6"/>
      <c r="S8" s="6"/>
    </row>
    <row r="9" spans="2:26" ht="29.25" thickBot="1" x14ac:dyDescent="0.25">
      <c r="B9" s="240" t="s">
        <v>0</v>
      </c>
      <c r="C9" s="240"/>
      <c r="D9" s="240"/>
      <c r="E9" s="8" t="s">
        <v>3</v>
      </c>
      <c r="F9" s="9"/>
      <c r="H9" s="1"/>
      <c r="K9" s="10"/>
      <c r="L9" s="10"/>
      <c r="N9" s="11" t="s">
        <v>6</v>
      </c>
      <c r="O9" s="12"/>
      <c r="P9" s="12"/>
      <c r="Q9" s="13"/>
      <c r="R9" s="13"/>
      <c r="S9" s="13"/>
    </row>
    <row r="10" spans="2:26" ht="35.25" customHeight="1" x14ac:dyDescent="0.25">
      <c r="B10" s="8" t="s">
        <v>61</v>
      </c>
      <c r="E10" s="14" t="s">
        <v>4</v>
      </c>
      <c r="F10" s="14"/>
      <c r="G10" s="14"/>
      <c r="H10" s="15"/>
      <c r="I10" s="15"/>
      <c r="J10" s="16" t="s">
        <v>5</v>
      </c>
      <c r="K10" s="16"/>
      <c r="L10" s="16"/>
      <c r="N10" s="254" t="s">
        <v>104</v>
      </c>
      <c r="O10" s="255"/>
      <c r="P10" s="255"/>
      <c r="Q10" s="256"/>
      <c r="R10" s="220" t="s">
        <v>101</v>
      </c>
      <c r="S10" s="221"/>
      <c r="T10" s="221"/>
      <c r="U10" s="222"/>
      <c r="V10" s="11" t="s">
        <v>38</v>
      </c>
    </row>
    <row r="11" spans="2:26" ht="18.75" x14ac:dyDescent="0.2">
      <c r="B11" s="17" t="s">
        <v>1</v>
      </c>
      <c r="E11" s="257"/>
      <c r="F11" s="258"/>
      <c r="G11" s="258"/>
      <c r="H11" s="259"/>
      <c r="J11" s="257"/>
      <c r="K11" s="258"/>
      <c r="L11" s="259"/>
      <c r="N11" s="229" t="s">
        <v>42</v>
      </c>
      <c r="O11" s="230"/>
      <c r="P11" s="231" t="s">
        <v>51</v>
      </c>
      <c r="Q11" s="232"/>
      <c r="R11" s="229" t="s">
        <v>42</v>
      </c>
      <c r="S11" s="230"/>
      <c r="T11" s="231" t="s">
        <v>51</v>
      </c>
      <c r="U11" s="232"/>
      <c r="V11" s="18" t="s">
        <v>39</v>
      </c>
      <c r="W11" s="204" t="s">
        <v>44</v>
      </c>
      <c r="X11" s="219" t="s">
        <v>105</v>
      </c>
    </row>
    <row r="12" spans="2:26" ht="18.75" x14ac:dyDescent="0.3">
      <c r="B12" s="84" t="s">
        <v>48</v>
      </c>
      <c r="C12" s="19" t="s">
        <v>47</v>
      </c>
      <c r="D12" s="20"/>
      <c r="E12" s="21" t="s">
        <v>7</v>
      </c>
      <c r="F12" s="21"/>
      <c r="G12" s="21"/>
      <c r="H12" s="22"/>
      <c r="I12" s="23"/>
      <c r="J12" s="24" t="s">
        <v>8</v>
      </c>
      <c r="K12" s="24"/>
      <c r="L12" s="24"/>
      <c r="N12" s="78" t="s">
        <v>9</v>
      </c>
      <c r="O12" s="79" t="s">
        <v>10</v>
      </c>
      <c r="P12" s="79" t="s">
        <v>9</v>
      </c>
      <c r="Q12" s="80" t="s">
        <v>10</v>
      </c>
      <c r="R12" s="78" t="s">
        <v>9</v>
      </c>
      <c r="S12" s="79" t="s">
        <v>10</v>
      </c>
      <c r="T12" s="79" t="s">
        <v>9</v>
      </c>
      <c r="U12" s="80" t="s">
        <v>10</v>
      </c>
      <c r="V12" s="25" t="s">
        <v>40</v>
      </c>
      <c r="W12" s="204" t="s">
        <v>45</v>
      </c>
      <c r="X12" s="219"/>
    </row>
    <row r="13" spans="2:26" ht="19.5" thickBot="1" x14ac:dyDescent="0.25">
      <c r="B13" s="17" t="s">
        <v>2</v>
      </c>
      <c r="E13" s="260"/>
      <c r="F13" s="261"/>
      <c r="G13" s="261"/>
      <c r="H13" s="262"/>
      <c r="J13" s="257"/>
      <c r="K13" s="258"/>
      <c r="L13" s="259"/>
      <c r="N13" s="81">
        <v>165</v>
      </c>
      <c r="O13" s="82">
        <v>120</v>
      </c>
      <c r="P13" s="82">
        <f>Single_BB+15</f>
        <v>180</v>
      </c>
      <c r="Q13" s="83">
        <f>Duplo_BB+15</f>
        <v>135</v>
      </c>
      <c r="R13" s="81">
        <v>135</v>
      </c>
      <c r="S13" s="82">
        <v>100</v>
      </c>
      <c r="T13" s="82">
        <f>Single_BB2+15</f>
        <v>150</v>
      </c>
      <c r="U13" s="83">
        <f>Duplo_BB2+15</f>
        <v>115</v>
      </c>
      <c r="V13" s="26">
        <v>15</v>
      </c>
      <c r="W13" s="203">
        <v>20</v>
      </c>
      <c r="X13" s="205">
        <v>100</v>
      </c>
    </row>
    <row r="14" spans="2:26" ht="14.25" customHeight="1" x14ac:dyDescent="0.2">
      <c r="B14" s="17"/>
      <c r="F14" s="33"/>
      <c r="G14" s="33"/>
      <c r="H14" s="33"/>
      <c r="I14" s="33"/>
      <c r="J14" s="27"/>
      <c r="K14" s="33"/>
      <c r="L14" s="33"/>
      <c r="M14" s="33"/>
      <c r="P14" s="28"/>
      <c r="Q14" s="28"/>
      <c r="R14" s="28"/>
      <c r="S14" s="28"/>
      <c r="T14" s="28"/>
      <c r="U14" s="28"/>
      <c r="V14" s="29"/>
    </row>
    <row r="15" spans="2:26" ht="24" customHeight="1" thickBot="1" x14ac:dyDescent="0.4">
      <c r="B15" s="30" t="s">
        <v>60</v>
      </c>
      <c r="L15" s="31"/>
      <c r="M15" s="31"/>
      <c r="N15" s="253" t="s">
        <v>63</v>
      </c>
      <c r="O15" s="253"/>
      <c r="P15" s="253"/>
      <c r="Q15" s="253"/>
      <c r="R15" s="253"/>
      <c r="S15" s="6"/>
    </row>
    <row r="16" spans="2:26" s="33" customFormat="1" ht="16.5" customHeight="1" thickTop="1" thickBot="1" x14ac:dyDescent="0.25">
      <c r="B16" s="245" t="s">
        <v>11</v>
      </c>
      <c r="C16" s="247" t="s">
        <v>96</v>
      </c>
      <c r="D16" s="249" t="s">
        <v>12</v>
      </c>
      <c r="E16" s="251" t="s">
        <v>13</v>
      </c>
      <c r="F16" s="271" t="s">
        <v>21</v>
      </c>
      <c r="G16" s="272"/>
      <c r="H16" s="272"/>
      <c r="I16" s="272"/>
      <c r="J16" s="272"/>
      <c r="K16" s="272"/>
      <c r="L16" s="272"/>
      <c r="M16" s="273"/>
      <c r="N16" s="233" t="s">
        <v>46</v>
      </c>
      <c r="O16" s="234"/>
      <c r="P16" s="234"/>
      <c r="Q16" s="234"/>
      <c r="R16" s="234"/>
      <c r="S16" s="235"/>
      <c r="T16" s="267" t="s">
        <v>35</v>
      </c>
      <c r="U16" s="268"/>
      <c r="V16" s="227" t="s">
        <v>50</v>
      </c>
      <c r="W16" s="225" t="s">
        <v>97</v>
      </c>
      <c r="X16" s="32"/>
      <c r="Y16" s="32"/>
      <c r="Z16" s="32"/>
    </row>
    <row r="17" spans="2:26" s="33" customFormat="1" ht="33.75" customHeight="1" thickTop="1" thickBot="1" x14ac:dyDescent="0.25">
      <c r="B17" s="246"/>
      <c r="C17" s="248"/>
      <c r="D17" s="250"/>
      <c r="E17" s="252"/>
      <c r="F17" s="274"/>
      <c r="G17" s="275"/>
      <c r="H17" s="275"/>
      <c r="I17" s="275"/>
      <c r="J17" s="275"/>
      <c r="K17" s="275"/>
      <c r="L17" s="275"/>
      <c r="M17" s="276"/>
      <c r="N17" s="236"/>
      <c r="O17" s="237"/>
      <c r="P17" s="237"/>
      <c r="Q17" s="237"/>
      <c r="R17" s="237"/>
      <c r="S17" s="237"/>
      <c r="T17" s="269"/>
      <c r="U17" s="270"/>
      <c r="V17" s="228"/>
      <c r="W17" s="226"/>
      <c r="X17" s="32"/>
      <c r="Y17" s="32"/>
      <c r="Z17" s="32"/>
    </row>
    <row r="18" spans="2:26" s="33" customFormat="1" ht="41.25" customHeight="1" thickTop="1" thickBot="1" x14ac:dyDescent="0.25">
      <c r="B18" s="246"/>
      <c r="C18" s="248"/>
      <c r="D18" s="250"/>
      <c r="E18" s="252"/>
      <c r="F18" s="264" t="s">
        <v>22</v>
      </c>
      <c r="G18" s="265"/>
      <c r="H18" s="265"/>
      <c r="I18" s="266"/>
      <c r="J18" s="264" t="s">
        <v>23</v>
      </c>
      <c r="K18" s="265"/>
      <c r="L18" s="265"/>
      <c r="M18" s="266"/>
      <c r="N18" s="206" t="s">
        <v>62</v>
      </c>
      <c r="O18" s="277" t="s">
        <v>49</v>
      </c>
      <c r="P18" s="278"/>
      <c r="Q18" s="278"/>
      <c r="R18" s="278"/>
      <c r="S18" s="279"/>
      <c r="T18" s="108" t="s">
        <v>37</v>
      </c>
      <c r="U18" s="109" t="s">
        <v>37</v>
      </c>
      <c r="V18" s="238" t="s">
        <v>14</v>
      </c>
      <c r="W18" s="223" t="s">
        <v>14</v>
      </c>
      <c r="X18" s="32"/>
      <c r="Y18" s="32"/>
    </row>
    <row r="19" spans="2:26" s="33" customFormat="1" ht="18" customHeight="1" thickTop="1" thickBot="1" x14ac:dyDescent="0.25">
      <c r="B19" s="246"/>
      <c r="C19" s="248"/>
      <c r="D19" s="250"/>
      <c r="E19" s="252"/>
      <c r="F19" s="34" t="s">
        <v>24</v>
      </c>
      <c r="G19" s="35" t="s">
        <v>25</v>
      </c>
      <c r="H19" s="35" t="s">
        <v>26</v>
      </c>
      <c r="I19" s="36" t="s">
        <v>27</v>
      </c>
      <c r="J19" s="34" t="s">
        <v>24</v>
      </c>
      <c r="K19" s="35" t="s">
        <v>25</v>
      </c>
      <c r="L19" s="35" t="s">
        <v>28</v>
      </c>
      <c r="M19" s="36" t="s">
        <v>27</v>
      </c>
      <c r="N19" s="207"/>
      <c r="O19" s="106">
        <v>43131</v>
      </c>
      <c r="P19" s="37">
        <v>43132</v>
      </c>
      <c r="Q19" s="37">
        <v>43133</v>
      </c>
      <c r="R19" s="37">
        <v>43134</v>
      </c>
      <c r="S19" s="107">
        <v>43135</v>
      </c>
      <c r="T19" s="110">
        <v>43134</v>
      </c>
      <c r="U19" s="111">
        <v>43135</v>
      </c>
      <c r="V19" s="239"/>
      <c r="W19" s="224"/>
    </row>
    <row r="20" spans="2:26" s="38" customFormat="1" ht="16.5" customHeight="1" thickTop="1" x14ac:dyDescent="0.2">
      <c r="B20" s="104" t="s">
        <v>15</v>
      </c>
      <c r="C20" s="141" t="s">
        <v>55</v>
      </c>
      <c r="D20" s="112" t="s">
        <v>56</v>
      </c>
      <c r="E20" s="114" t="s">
        <v>16</v>
      </c>
      <c r="F20" s="115">
        <v>43132</v>
      </c>
      <c r="G20" s="100">
        <v>0.625</v>
      </c>
      <c r="H20" s="99" t="s">
        <v>29</v>
      </c>
      <c r="I20" s="118" t="s">
        <v>30</v>
      </c>
      <c r="J20" s="115">
        <v>43137</v>
      </c>
      <c r="K20" s="100">
        <v>0.29166666666666669</v>
      </c>
      <c r="L20" s="99" t="s">
        <v>29</v>
      </c>
      <c r="M20" s="120" t="s">
        <v>31</v>
      </c>
      <c r="N20" s="208" t="s">
        <v>43</v>
      </c>
      <c r="O20" s="122"/>
      <c r="P20" s="101" t="s">
        <v>17</v>
      </c>
      <c r="Q20" s="124" t="s">
        <v>17</v>
      </c>
      <c r="R20" s="127" t="s">
        <v>17</v>
      </c>
      <c r="S20" s="98" t="s">
        <v>17</v>
      </c>
      <c r="T20" s="125" t="s">
        <v>36</v>
      </c>
      <c r="U20" s="74" t="s">
        <v>41</v>
      </c>
      <c r="V20" s="76">
        <f t="shared" ref="V20:V21" si="0">IF(E20="-48 kg",EJU,0)+IF(E20="-52 kg",EJU,0)+IF(E20="-57 Kg",EJU,0)+IF(E20="-63 Kg",EJU,0)+IF(E20="-70 Kg",EJU,0)+IF(E20="-78 Kg",EJU,0)+IF(E20="+78 Kg",EJU,0)+IF(N20="BB",IF(O20="SGL",Single_BB,0)+IF(O20="TWN",Duplo_BB,0)+IF(P20="SGL",Single_BB,0)+IF(P20="TWN",Duplo_BB,0)+IF(Q20="SGL",Single_BB,0)+IF(Q20="TWN",Duplo_BB,0)+IF(R20="SGL",Single_BB,0)+IF(R20="TWN",Duplo_BB,0)+IF(S20="SGL",Single_BB,0)+IF(S20="TWN",Duplo_BB,0)+IF(T20="YES",Lunch_pack,0)+IF(U20="YES",Lunch_pack,0))+IF(N20="HB",IF(O20="SGL",Single_HB,0)+IF(O20="TWN",Duplo_HB,0)+IF(P20="SGL",Single_HB,0)+IF(P20="TWN",Duplo_HB,0)+IF(Q20="SGL",Single_HB,0)+IF(Q20="TWN",Duplo_HB,0)+IF(R20="SGL",Single_HB,0)+IF(R20="TWN",Duplo_HB,0)+IF(S20="SGL",Single_HB,0)+IF(S20="TWN",Duplo_HB,0)+IF(T20="YES",Lunch_pack,0)+IF(U20="YES",Lunch_pack,0))</f>
        <v>555</v>
      </c>
      <c r="W20" s="128">
        <f t="shared" ref="W20:W21" si="1">IF(E20="-48 kg",EJU,0)+IF(E20="-52 kg",EJU,0)+IF(E20="-57 Kg",EJU,0)+IF(E20="-63 Kg",EJU,0)+IF(E20="-70 Kg",EJU,0)+IF(E20="-78 Kg",EJU,0)+IF(E20="+78 Kg",EJU,0)+IF(N20="BB",IF(O20="SGL",Single_BB2,0)+IF(O20="TWN",Duplo_BB2,0)+IF(P20="SGL",Single_BB2,0)+IF(P20="TWN",Duplo_BB2,0)+IF(Q20="SGL",Single_BB2,0)+IF(Q20="TWN",Duplo_BB2,0)+IF(R20="SGL",Single_BB2,0)+IF(R20="TWN",Duplo_BB2,0)+IF(S20="SGL",Single_BB2,0)+IF(S20="TWN",Duplo_BB2,0)+IF(T20="YES",Lunch_pack,0)+IF(U20="YES",Lunch_pack,0))+IF(N20="HB",IF(O20="SGL",Single_HB2,0)+IF(O20="TWN",Duplo_HB2,0)+IF(P20="SGL",Single_HB2,0)+IF(P20="TWN",Duplo_HB2,0)+IF(Q20="SGL",Single_HB2,0)+IF(Q20="TWN",Duplo_HB2,0)+IF(R20="SGL",Single_HB2,0)+IF(R20="TWN",Duplo_HB2,0)+IF(S20="SGL",Single_HB2,0)+IF(S20="TWN",Duplo_HB2,0)+IF(T20="YES",Lunch_pack,0)+IF(U20="YES",Lunch_pack,0))</f>
        <v>475</v>
      </c>
    </row>
    <row r="21" spans="2:26" s="43" customFormat="1" ht="20.100000000000001" customHeight="1" thickBot="1" x14ac:dyDescent="0.25">
      <c r="B21" s="105" t="s">
        <v>18</v>
      </c>
      <c r="C21" s="142" t="s">
        <v>57</v>
      </c>
      <c r="D21" s="113" t="s">
        <v>58</v>
      </c>
      <c r="E21" s="116" t="s">
        <v>64</v>
      </c>
      <c r="F21" s="117">
        <v>43132</v>
      </c>
      <c r="G21" s="103">
        <v>0.52083333333333337</v>
      </c>
      <c r="H21" s="102" t="s">
        <v>32</v>
      </c>
      <c r="I21" s="119" t="s">
        <v>33</v>
      </c>
      <c r="J21" s="117">
        <v>43136</v>
      </c>
      <c r="K21" s="103">
        <v>0.8125</v>
      </c>
      <c r="L21" s="102" t="s">
        <v>32</v>
      </c>
      <c r="M21" s="121" t="s">
        <v>34</v>
      </c>
      <c r="N21" s="209" t="s">
        <v>43</v>
      </c>
      <c r="O21" s="123"/>
      <c r="P21" s="39" t="s">
        <v>17</v>
      </c>
      <c r="Q21" s="40" t="s">
        <v>17</v>
      </c>
      <c r="R21" s="41" t="s">
        <v>17</v>
      </c>
      <c r="S21" s="42" t="s">
        <v>17</v>
      </c>
      <c r="T21" s="126" t="s">
        <v>36</v>
      </c>
      <c r="U21" s="75" t="s">
        <v>41</v>
      </c>
      <c r="V21" s="77">
        <f t="shared" si="0"/>
        <v>575</v>
      </c>
      <c r="W21" s="129">
        <f t="shared" si="1"/>
        <v>495</v>
      </c>
    </row>
    <row r="22" spans="2:26" s="51" customFormat="1" ht="20.100000000000001" customHeight="1" x14ac:dyDescent="0.2">
      <c r="B22" s="85">
        <v>1</v>
      </c>
      <c r="C22" s="143"/>
      <c r="D22" s="44"/>
      <c r="E22" s="89"/>
      <c r="F22" s="45"/>
      <c r="G22" s="213"/>
      <c r="H22" s="214"/>
      <c r="I22" s="215"/>
      <c r="J22" s="53"/>
      <c r="K22" s="216"/>
      <c r="L22" s="217"/>
      <c r="M22" s="218"/>
      <c r="N22" s="210"/>
      <c r="O22" s="92"/>
      <c r="P22" s="46"/>
      <c r="Q22" s="47"/>
      <c r="R22" s="48"/>
      <c r="S22" s="49"/>
      <c r="T22" s="50"/>
      <c r="U22" s="95"/>
      <c r="V22" s="146">
        <f t="shared" ref="V22" si="2">IF(E22="-48 kg",EJU,0)+IF(E22="-52 kg",EJU,0)+IF(E22="-57 Kg",EJU,0)+IF(E22="-63 Kg",EJU,0)+IF(E22="-70 Kg",EJU,0)+IF(E22="-78 Kg",EJU,0)+IF(E22="+78 Kg",EJU,0)+IF(N22="BB",IF(O22="SGL",Single_BB,0)+IF(O22="TWN",Duplo_BB,0)+IF(P22="SGL",Single_BB,0)+IF(P22="TWN",Duplo_BB,0)+IF(Q22="SGL",Single_BB,0)+IF(Q22="TWN",Duplo_BB,0)+IF(R22="SGL",Single_BB,0)+IF(R22="TWN",Duplo_BB,0)+IF(S22="SGL",Single_BB,0)+IF(S22="TWN",Duplo_BB,0))+IF(N22="HB",IF(O22="SGL",Single_HB,0)+IF(O22="TWN",Duplo_HB,0)+IF(P22="SGL",Single_HB,0)+IF(P22="TWN",Duplo_HB,0)+IF(Q22="SGL",Single_HB,0)+IF(Q22="TWN",Duplo_HB,0)+IF(R22="SGL",Single_HB,0)+IF(R22="TWN",Duplo_HB,0)+IF(S22="SGL",Single_HB,0)+IF(S22="TWN",Duplo_HB,0))+IF(T22="YES",Lunch_pack,0)+IF(U22="YES",Lunch_pack,0)</f>
        <v>0</v>
      </c>
      <c r="W22" s="130">
        <f t="shared" ref="W22" si="3">IF(E22="-48 kg",EJU,0)+IF(E22="-52 kg",EJU,0)+IF(E22="-57 Kg",EJU,0)+IF(E22="-63 Kg",EJU,0)+IF(E22="-70 Kg",EJU,0)+IF(E22="-78 Kg",EJU,0)+IF(E22="+78 Kg",EJU,0)+IF(N22="BB",IF(O22="SGL",Single_BB2,0)+IF(O22="TWN",Duplo_BB2,0)+IF(P22="SGL",Single_BB2,0)+IF(P22="TWN",Duplo_BB2,0)+IF(Q22="SGL",Single_BB2,0)+IF(Q22="TWN",Duplo_BB2,0)+IF(R22="SGL",Single_BB2,0)+IF(R22="TWN",Duplo_BB2,0)+IF(S22="SGL",Single_BB2,0)+IF(S22="TWN",Duplo_BB2,0))+IF(N22="HB",IF(O22="SGL",Single_HB2,0)+IF(O22="TWN",Duplo_HB2,0)+IF(P22="SGL",Single_HB2,0)+IF(P22="TWN",Duplo_HB2,0)+IF(Q22="SGL",Single_HB2,0)+IF(Q22="TWN",Duplo_HB2,0)+IF(R22="SGL",Single_HB2,0)+IF(R22="TWN",Duplo_HB2,0)+IF(S22="SGL",Single_HB2,0)+IF(S22="TWN",Duplo_HB2,0))+IF(T22="YES",Lunch_pack,0)+IF(U22="YES",Lunch_pack,0)</f>
        <v>0</v>
      </c>
    </row>
    <row r="23" spans="2:26" s="51" customFormat="1" ht="20.100000000000001" customHeight="1" x14ac:dyDescent="0.2">
      <c r="B23" s="86">
        <v>2</v>
      </c>
      <c r="C23" s="144"/>
      <c r="D23" s="52"/>
      <c r="E23" s="90"/>
      <c r="F23" s="53"/>
      <c r="G23" s="213"/>
      <c r="H23" s="217"/>
      <c r="I23" s="218"/>
      <c r="J23" s="53"/>
      <c r="K23" s="216"/>
      <c r="L23" s="217"/>
      <c r="M23" s="218"/>
      <c r="N23" s="211"/>
      <c r="O23" s="93"/>
      <c r="P23" s="56"/>
      <c r="Q23" s="57"/>
      <c r="R23" s="58"/>
      <c r="S23" s="59"/>
      <c r="T23" s="50"/>
      <c r="U23" s="96"/>
      <c r="V23" s="147">
        <f t="shared" ref="V23:V46" si="4">IF(E23="-48 kg",EJU,0)+IF(E23="-52 kg",EJU,0)+IF(E23="-57 Kg",EJU,0)+IF(E23="-63 Kg",EJU,0)+IF(E23="-70 Kg",EJU,0)+IF(E23="-78 Kg",EJU,0)+IF(E23="+78 Kg",EJU,0)+IF(N23="BB",IF(O23="SGL",Single_BB,0)+IF(O23="TWN",Duplo_BB,0)+IF(P23="SGL",Single_BB,0)+IF(P23="TWN",Duplo_BB,0)+IF(Q23="SGL",Single_BB,0)+IF(Q23="TWN",Duplo_BB,0)+IF(R23="SGL",Single_BB,0)+IF(R23="TWN",Duplo_BB,0)+IF(S23="SGL",Single_BB,0)+IF(S23="TWN",Duplo_BB,0))+IF(N23="HB",IF(O23="SGL",Single_HB,0)+IF(O23="TWN",Duplo_HB,0)+IF(P23="SGL",Single_HB,0)+IF(P23="TWN",Duplo_HB,0)+IF(Q23="SGL",Single_HB,0)+IF(Q23="TWN",Duplo_HB,0)+IF(R23="SGL",Single_HB,0)+IF(R23="TWN",Duplo_HB,0)+IF(S23="SGL",Single_HB,0)+IF(S23="TWN",Duplo_HB,0))+IF(T23="YES",Lunch_pack,0)+IF(U23="YES",Lunch_pack,0)</f>
        <v>0</v>
      </c>
      <c r="W23" s="131">
        <f t="shared" ref="W23:W46" si="5">IF(E23="-48 kg",EJU,0)+IF(E23="-52 kg",EJU,0)+IF(E23="-57 Kg",EJU,0)+IF(E23="-63 Kg",EJU,0)+IF(E23="-70 Kg",EJU,0)+IF(E23="-78 Kg",EJU,0)+IF(E23="+78 Kg",EJU,0)+IF(N23="BB",IF(O23="SGL",Single_BB2,0)+IF(O23="TWN",Duplo_BB2,0)+IF(P23="SGL",Single_BB2,0)+IF(P23="TWN",Duplo_BB2,0)+IF(Q23="SGL",Single_BB2,0)+IF(Q23="TWN",Duplo_BB2,0)+IF(R23="SGL",Single_BB2,0)+IF(R23="TWN",Duplo_BB2,0)+IF(S23="SGL",Single_BB2,0)+IF(S23="TWN",Duplo_BB2,0))+IF(N23="HB",IF(O23="SGL",Single_HB2,0)+IF(O23="TWN",Duplo_HB2,0)+IF(P23="SGL",Single_HB2,0)+IF(P23="TWN",Duplo_HB2,0)+IF(Q23="SGL",Single_HB2,0)+IF(Q23="TWN",Duplo_HB2,0)+IF(R23="SGL",Single_HB2,0)+IF(R23="TWN",Duplo_HB2,0)+IF(S23="SGL",Single_HB2,0)+IF(S23="TWN",Duplo_HB2,0))+IF(T23="YES",Lunch_pack,0)+IF(U23="YES",Lunch_pack,0)</f>
        <v>0</v>
      </c>
    </row>
    <row r="24" spans="2:26" s="51" customFormat="1" ht="20.100000000000001" customHeight="1" x14ac:dyDescent="0.2">
      <c r="B24" s="87">
        <v>3</v>
      </c>
      <c r="C24" s="144"/>
      <c r="D24" s="52"/>
      <c r="E24" s="90"/>
      <c r="F24" s="53"/>
      <c r="G24" s="213"/>
      <c r="H24" s="217"/>
      <c r="I24" s="218"/>
      <c r="J24" s="53"/>
      <c r="K24" s="216"/>
      <c r="L24" s="217"/>
      <c r="M24" s="218"/>
      <c r="N24" s="211"/>
      <c r="O24" s="93"/>
      <c r="P24" s="56"/>
      <c r="Q24" s="57"/>
      <c r="R24" s="58"/>
      <c r="S24" s="59"/>
      <c r="T24" s="50"/>
      <c r="U24" s="96"/>
      <c r="V24" s="147">
        <f t="shared" si="4"/>
        <v>0</v>
      </c>
      <c r="W24" s="131">
        <f t="shared" si="5"/>
        <v>0</v>
      </c>
    </row>
    <row r="25" spans="2:26" s="51" customFormat="1" ht="20.100000000000001" customHeight="1" x14ac:dyDescent="0.2">
      <c r="B25" s="86">
        <v>4</v>
      </c>
      <c r="C25" s="144"/>
      <c r="D25" s="52"/>
      <c r="E25" s="90"/>
      <c r="F25" s="53"/>
      <c r="G25" s="213"/>
      <c r="H25" s="217"/>
      <c r="I25" s="218"/>
      <c r="J25" s="53"/>
      <c r="K25" s="216"/>
      <c r="L25" s="217"/>
      <c r="M25" s="218"/>
      <c r="N25" s="211"/>
      <c r="O25" s="93"/>
      <c r="P25" s="56"/>
      <c r="Q25" s="57"/>
      <c r="R25" s="58"/>
      <c r="S25" s="59"/>
      <c r="T25" s="50"/>
      <c r="U25" s="96"/>
      <c r="V25" s="147">
        <f t="shared" si="4"/>
        <v>0</v>
      </c>
      <c r="W25" s="131">
        <f t="shared" si="5"/>
        <v>0</v>
      </c>
    </row>
    <row r="26" spans="2:26" s="51" customFormat="1" ht="20.100000000000001" customHeight="1" x14ac:dyDescent="0.2">
      <c r="B26" s="87">
        <v>5</v>
      </c>
      <c r="C26" s="144"/>
      <c r="D26" s="52"/>
      <c r="E26" s="90"/>
      <c r="F26" s="53"/>
      <c r="G26" s="213"/>
      <c r="H26" s="217"/>
      <c r="I26" s="218"/>
      <c r="J26" s="53"/>
      <c r="K26" s="216"/>
      <c r="L26" s="217"/>
      <c r="M26" s="218"/>
      <c r="N26" s="211"/>
      <c r="O26" s="93"/>
      <c r="P26" s="56"/>
      <c r="Q26" s="57"/>
      <c r="R26" s="58"/>
      <c r="S26" s="59"/>
      <c r="T26" s="50"/>
      <c r="U26" s="96"/>
      <c r="V26" s="147">
        <f t="shared" si="4"/>
        <v>0</v>
      </c>
      <c r="W26" s="131">
        <f t="shared" si="5"/>
        <v>0</v>
      </c>
    </row>
    <row r="27" spans="2:26" s="51" customFormat="1" ht="20.100000000000001" customHeight="1" x14ac:dyDescent="0.2">
      <c r="B27" s="86">
        <v>6</v>
      </c>
      <c r="C27" s="144"/>
      <c r="D27" s="52"/>
      <c r="E27" s="90"/>
      <c r="F27" s="53"/>
      <c r="G27" s="213"/>
      <c r="H27" s="217"/>
      <c r="I27" s="218"/>
      <c r="J27" s="53"/>
      <c r="K27" s="216"/>
      <c r="L27" s="217"/>
      <c r="M27" s="218"/>
      <c r="N27" s="211"/>
      <c r="O27" s="93"/>
      <c r="P27" s="56"/>
      <c r="Q27" s="57"/>
      <c r="R27" s="58"/>
      <c r="S27" s="59"/>
      <c r="T27" s="50"/>
      <c r="U27" s="96"/>
      <c r="V27" s="147">
        <f t="shared" si="4"/>
        <v>0</v>
      </c>
      <c r="W27" s="131">
        <f t="shared" si="5"/>
        <v>0</v>
      </c>
    </row>
    <row r="28" spans="2:26" s="51" customFormat="1" ht="20.100000000000001" customHeight="1" x14ac:dyDescent="0.2">
      <c r="B28" s="87">
        <v>7</v>
      </c>
      <c r="C28" s="144"/>
      <c r="D28" s="52"/>
      <c r="E28" s="90"/>
      <c r="F28" s="53"/>
      <c r="G28" s="213"/>
      <c r="H28" s="217"/>
      <c r="I28" s="218"/>
      <c r="J28" s="53"/>
      <c r="K28" s="216"/>
      <c r="L28" s="217"/>
      <c r="M28" s="218"/>
      <c r="N28" s="211"/>
      <c r="O28" s="93"/>
      <c r="P28" s="56"/>
      <c r="Q28" s="57"/>
      <c r="R28" s="58"/>
      <c r="S28" s="59"/>
      <c r="T28" s="50"/>
      <c r="U28" s="96"/>
      <c r="V28" s="147">
        <f t="shared" si="4"/>
        <v>0</v>
      </c>
      <c r="W28" s="131">
        <f t="shared" si="5"/>
        <v>0</v>
      </c>
    </row>
    <row r="29" spans="2:26" s="51" customFormat="1" ht="20.100000000000001" customHeight="1" x14ac:dyDescent="0.2">
      <c r="B29" s="86">
        <v>8</v>
      </c>
      <c r="C29" s="144"/>
      <c r="D29" s="52"/>
      <c r="E29" s="90"/>
      <c r="F29" s="53"/>
      <c r="G29" s="213"/>
      <c r="H29" s="217"/>
      <c r="I29" s="218"/>
      <c r="J29" s="53"/>
      <c r="K29" s="216"/>
      <c r="L29" s="217"/>
      <c r="M29" s="218"/>
      <c r="N29" s="211"/>
      <c r="O29" s="93"/>
      <c r="P29" s="56"/>
      <c r="Q29" s="57"/>
      <c r="R29" s="58"/>
      <c r="S29" s="59"/>
      <c r="T29" s="50"/>
      <c r="U29" s="96"/>
      <c r="V29" s="147">
        <f t="shared" si="4"/>
        <v>0</v>
      </c>
      <c r="W29" s="131">
        <f t="shared" si="5"/>
        <v>0</v>
      </c>
    </row>
    <row r="30" spans="2:26" s="51" customFormat="1" ht="20.100000000000001" customHeight="1" x14ac:dyDescent="0.2">
      <c r="B30" s="87">
        <v>9</v>
      </c>
      <c r="C30" s="144"/>
      <c r="D30" s="52"/>
      <c r="E30" s="90"/>
      <c r="F30" s="53"/>
      <c r="G30" s="213"/>
      <c r="H30" s="217"/>
      <c r="I30" s="218"/>
      <c r="J30" s="53"/>
      <c r="K30" s="216"/>
      <c r="L30" s="217"/>
      <c r="M30" s="218"/>
      <c r="N30" s="211"/>
      <c r="O30" s="93"/>
      <c r="P30" s="56"/>
      <c r="Q30" s="57"/>
      <c r="R30" s="58"/>
      <c r="S30" s="59"/>
      <c r="T30" s="50"/>
      <c r="U30" s="96"/>
      <c r="V30" s="147">
        <f t="shared" si="4"/>
        <v>0</v>
      </c>
      <c r="W30" s="131">
        <f t="shared" si="5"/>
        <v>0</v>
      </c>
    </row>
    <row r="31" spans="2:26" s="51" customFormat="1" ht="20.100000000000001" customHeight="1" x14ac:dyDescent="0.2">
      <c r="B31" s="86">
        <v>10</v>
      </c>
      <c r="C31" s="144"/>
      <c r="D31" s="52"/>
      <c r="E31" s="90"/>
      <c r="F31" s="53"/>
      <c r="G31" s="137"/>
      <c r="H31" s="54"/>
      <c r="I31" s="55"/>
      <c r="J31" s="53"/>
      <c r="K31" s="138"/>
      <c r="L31" s="54"/>
      <c r="M31" s="55"/>
      <c r="N31" s="211"/>
      <c r="O31" s="93"/>
      <c r="P31" s="56"/>
      <c r="Q31" s="57"/>
      <c r="R31" s="58"/>
      <c r="S31" s="59"/>
      <c r="T31" s="50"/>
      <c r="U31" s="96"/>
      <c r="V31" s="147">
        <f t="shared" si="4"/>
        <v>0</v>
      </c>
      <c r="W31" s="131">
        <f t="shared" si="5"/>
        <v>0</v>
      </c>
    </row>
    <row r="32" spans="2:26" s="51" customFormat="1" ht="20.100000000000001" customHeight="1" x14ac:dyDescent="0.2">
      <c r="B32" s="87">
        <v>11</v>
      </c>
      <c r="C32" s="144"/>
      <c r="D32" s="52"/>
      <c r="E32" s="90"/>
      <c r="F32" s="53"/>
      <c r="G32" s="137"/>
      <c r="H32" s="54"/>
      <c r="I32" s="55"/>
      <c r="J32" s="53"/>
      <c r="K32" s="138"/>
      <c r="L32" s="54"/>
      <c r="M32" s="55"/>
      <c r="N32" s="211"/>
      <c r="O32" s="93"/>
      <c r="P32" s="56"/>
      <c r="Q32" s="57"/>
      <c r="R32" s="58"/>
      <c r="S32" s="59"/>
      <c r="T32" s="50"/>
      <c r="U32" s="96"/>
      <c r="V32" s="147">
        <f t="shared" si="4"/>
        <v>0</v>
      </c>
      <c r="W32" s="131">
        <f t="shared" si="5"/>
        <v>0</v>
      </c>
    </row>
    <row r="33" spans="2:23" s="51" customFormat="1" ht="20.100000000000001" customHeight="1" x14ac:dyDescent="0.2">
      <c r="B33" s="86">
        <v>12</v>
      </c>
      <c r="C33" s="144"/>
      <c r="D33" s="52"/>
      <c r="E33" s="90"/>
      <c r="F33" s="53"/>
      <c r="G33" s="137"/>
      <c r="H33" s="54"/>
      <c r="I33" s="55"/>
      <c r="J33" s="53"/>
      <c r="K33" s="138"/>
      <c r="L33" s="54"/>
      <c r="M33" s="55"/>
      <c r="N33" s="211"/>
      <c r="O33" s="93"/>
      <c r="P33" s="56"/>
      <c r="Q33" s="57"/>
      <c r="R33" s="58"/>
      <c r="S33" s="59"/>
      <c r="T33" s="50"/>
      <c r="U33" s="96"/>
      <c r="V33" s="147">
        <f t="shared" si="4"/>
        <v>0</v>
      </c>
      <c r="W33" s="131">
        <f t="shared" si="5"/>
        <v>0</v>
      </c>
    </row>
    <row r="34" spans="2:23" s="51" customFormat="1" ht="20.100000000000001" customHeight="1" x14ac:dyDescent="0.2">
      <c r="B34" s="87">
        <v>13</v>
      </c>
      <c r="C34" s="144"/>
      <c r="D34" s="52"/>
      <c r="E34" s="90"/>
      <c r="F34" s="53"/>
      <c r="G34" s="137"/>
      <c r="H34" s="54"/>
      <c r="I34" s="55"/>
      <c r="J34" s="53"/>
      <c r="K34" s="138"/>
      <c r="L34" s="54"/>
      <c r="M34" s="55"/>
      <c r="N34" s="211"/>
      <c r="O34" s="93"/>
      <c r="P34" s="56"/>
      <c r="Q34" s="57"/>
      <c r="R34" s="58"/>
      <c r="S34" s="59"/>
      <c r="T34" s="50"/>
      <c r="U34" s="96"/>
      <c r="V34" s="147">
        <f t="shared" si="4"/>
        <v>0</v>
      </c>
      <c r="W34" s="131">
        <f t="shared" si="5"/>
        <v>0</v>
      </c>
    </row>
    <row r="35" spans="2:23" s="51" customFormat="1" ht="20.100000000000001" customHeight="1" x14ac:dyDescent="0.2">
      <c r="B35" s="86">
        <v>14</v>
      </c>
      <c r="C35" s="144"/>
      <c r="D35" s="52"/>
      <c r="E35" s="90"/>
      <c r="F35" s="53"/>
      <c r="G35" s="137"/>
      <c r="H35" s="54"/>
      <c r="I35" s="55"/>
      <c r="J35" s="53"/>
      <c r="K35" s="138"/>
      <c r="L35" s="54"/>
      <c r="M35" s="55"/>
      <c r="N35" s="211"/>
      <c r="O35" s="93"/>
      <c r="P35" s="56"/>
      <c r="Q35" s="57"/>
      <c r="R35" s="58"/>
      <c r="S35" s="59"/>
      <c r="T35" s="50"/>
      <c r="U35" s="96"/>
      <c r="V35" s="147">
        <f t="shared" si="4"/>
        <v>0</v>
      </c>
      <c r="W35" s="131">
        <f t="shared" si="5"/>
        <v>0</v>
      </c>
    </row>
    <row r="36" spans="2:23" s="51" customFormat="1" ht="20.100000000000001" customHeight="1" x14ac:dyDescent="0.2">
      <c r="B36" s="87">
        <v>15</v>
      </c>
      <c r="C36" s="144"/>
      <c r="D36" s="52"/>
      <c r="E36" s="90"/>
      <c r="F36" s="53"/>
      <c r="G36" s="137"/>
      <c r="H36" s="54"/>
      <c r="I36" s="55"/>
      <c r="J36" s="53"/>
      <c r="K36" s="138"/>
      <c r="L36" s="54"/>
      <c r="M36" s="55"/>
      <c r="N36" s="211"/>
      <c r="O36" s="93"/>
      <c r="P36" s="56"/>
      <c r="Q36" s="57"/>
      <c r="R36" s="58"/>
      <c r="S36" s="59"/>
      <c r="T36" s="50"/>
      <c r="U36" s="96"/>
      <c r="V36" s="147">
        <f t="shared" si="4"/>
        <v>0</v>
      </c>
      <c r="W36" s="131">
        <f t="shared" si="5"/>
        <v>0</v>
      </c>
    </row>
    <row r="37" spans="2:23" s="51" customFormat="1" ht="20.100000000000001" customHeight="1" x14ac:dyDescent="0.2">
      <c r="B37" s="86">
        <v>16</v>
      </c>
      <c r="C37" s="144"/>
      <c r="D37" s="52"/>
      <c r="E37" s="90"/>
      <c r="F37" s="53"/>
      <c r="G37" s="137"/>
      <c r="H37" s="54"/>
      <c r="I37" s="55"/>
      <c r="J37" s="53"/>
      <c r="K37" s="138"/>
      <c r="L37" s="54"/>
      <c r="M37" s="55"/>
      <c r="N37" s="211"/>
      <c r="O37" s="93"/>
      <c r="P37" s="56"/>
      <c r="Q37" s="57"/>
      <c r="R37" s="58"/>
      <c r="S37" s="59"/>
      <c r="T37" s="50"/>
      <c r="U37" s="96"/>
      <c r="V37" s="147">
        <f t="shared" si="4"/>
        <v>0</v>
      </c>
      <c r="W37" s="131">
        <f t="shared" si="5"/>
        <v>0</v>
      </c>
    </row>
    <row r="38" spans="2:23" s="51" customFormat="1" ht="20.100000000000001" customHeight="1" x14ac:dyDescent="0.2">
      <c r="B38" s="87">
        <v>17</v>
      </c>
      <c r="C38" s="144"/>
      <c r="D38" s="52"/>
      <c r="E38" s="90"/>
      <c r="F38" s="53"/>
      <c r="G38" s="137"/>
      <c r="H38" s="54"/>
      <c r="I38" s="55"/>
      <c r="J38" s="53"/>
      <c r="K38" s="138"/>
      <c r="L38" s="54"/>
      <c r="M38" s="55"/>
      <c r="N38" s="211"/>
      <c r="O38" s="93"/>
      <c r="P38" s="56"/>
      <c r="Q38" s="57"/>
      <c r="R38" s="58"/>
      <c r="S38" s="59"/>
      <c r="T38" s="50"/>
      <c r="U38" s="96"/>
      <c r="V38" s="147">
        <f t="shared" si="4"/>
        <v>0</v>
      </c>
      <c r="W38" s="131">
        <f t="shared" si="5"/>
        <v>0</v>
      </c>
    </row>
    <row r="39" spans="2:23" s="51" customFormat="1" ht="20.100000000000001" customHeight="1" x14ac:dyDescent="0.2">
      <c r="B39" s="86">
        <v>18</v>
      </c>
      <c r="C39" s="144"/>
      <c r="D39" s="52"/>
      <c r="E39" s="90"/>
      <c r="F39" s="53"/>
      <c r="G39" s="137"/>
      <c r="H39" s="54"/>
      <c r="I39" s="55"/>
      <c r="J39" s="53"/>
      <c r="K39" s="138"/>
      <c r="L39" s="54"/>
      <c r="M39" s="55"/>
      <c r="N39" s="211"/>
      <c r="O39" s="93"/>
      <c r="P39" s="56"/>
      <c r="Q39" s="57"/>
      <c r="R39" s="58"/>
      <c r="S39" s="59"/>
      <c r="T39" s="50"/>
      <c r="U39" s="96"/>
      <c r="V39" s="147">
        <f t="shared" si="4"/>
        <v>0</v>
      </c>
      <c r="W39" s="131">
        <f t="shared" si="5"/>
        <v>0</v>
      </c>
    </row>
    <row r="40" spans="2:23" s="51" customFormat="1" ht="20.100000000000001" customHeight="1" x14ac:dyDescent="0.2">
      <c r="B40" s="87">
        <v>19</v>
      </c>
      <c r="C40" s="144"/>
      <c r="D40" s="52"/>
      <c r="E40" s="90"/>
      <c r="F40" s="53"/>
      <c r="G40" s="137"/>
      <c r="H40" s="54"/>
      <c r="I40" s="55"/>
      <c r="J40" s="53"/>
      <c r="K40" s="138"/>
      <c r="L40" s="54"/>
      <c r="M40" s="55"/>
      <c r="N40" s="211"/>
      <c r="O40" s="93"/>
      <c r="P40" s="56"/>
      <c r="Q40" s="57"/>
      <c r="R40" s="58"/>
      <c r="S40" s="59"/>
      <c r="T40" s="50"/>
      <c r="U40" s="96"/>
      <c r="V40" s="147">
        <f t="shared" si="4"/>
        <v>0</v>
      </c>
      <c r="W40" s="131">
        <f t="shared" si="5"/>
        <v>0</v>
      </c>
    </row>
    <row r="41" spans="2:23" s="51" customFormat="1" ht="20.100000000000001" customHeight="1" x14ac:dyDescent="0.2">
      <c r="B41" s="86">
        <v>20</v>
      </c>
      <c r="C41" s="144"/>
      <c r="D41" s="52"/>
      <c r="E41" s="90"/>
      <c r="F41" s="53"/>
      <c r="G41" s="137"/>
      <c r="H41" s="54"/>
      <c r="I41" s="55"/>
      <c r="J41" s="53"/>
      <c r="K41" s="138"/>
      <c r="L41" s="54"/>
      <c r="M41" s="55"/>
      <c r="N41" s="211"/>
      <c r="O41" s="93"/>
      <c r="P41" s="56"/>
      <c r="Q41" s="57"/>
      <c r="R41" s="58"/>
      <c r="S41" s="59"/>
      <c r="T41" s="50"/>
      <c r="U41" s="96"/>
      <c r="V41" s="147">
        <f t="shared" si="4"/>
        <v>0</v>
      </c>
      <c r="W41" s="131">
        <f t="shared" si="5"/>
        <v>0</v>
      </c>
    </row>
    <row r="42" spans="2:23" s="51" customFormat="1" ht="20.100000000000001" customHeight="1" x14ac:dyDescent="0.2">
      <c r="B42" s="87">
        <v>21</v>
      </c>
      <c r="C42" s="144"/>
      <c r="D42" s="52"/>
      <c r="E42" s="90"/>
      <c r="F42" s="53"/>
      <c r="G42" s="137"/>
      <c r="H42" s="54"/>
      <c r="I42" s="55"/>
      <c r="J42" s="53"/>
      <c r="K42" s="138"/>
      <c r="L42" s="54"/>
      <c r="M42" s="55"/>
      <c r="N42" s="211"/>
      <c r="O42" s="93"/>
      <c r="P42" s="56"/>
      <c r="Q42" s="57"/>
      <c r="R42" s="58"/>
      <c r="S42" s="59"/>
      <c r="T42" s="50"/>
      <c r="U42" s="96"/>
      <c r="V42" s="147">
        <f t="shared" si="4"/>
        <v>0</v>
      </c>
      <c r="W42" s="131">
        <f t="shared" si="5"/>
        <v>0</v>
      </c>
    </row>
    <row r="43" spans="2:23" s="51" customFormat="1" ht="20.100000000000001" customHeight="1" x14ac:dyDescent="0.2">
      <c r="B43" s="86">
        <v>22</v>
      </c>
      <c r="C43" s="144"/>
      <c r="D43" s="52"/>
      <c r="E43" s="90"/>
      <c r="F43" s="53"/>
      <c r="G43" s="137"/>
      <c r="H43" s="54"/>
      <c r="I43" s="55"/>
      <c r="J43" s="53"/>
      <c r="K43" s="138"/>
      <c r="L43" s="54"/>
      <c r="M43" s="55"/>
      <c r="N43" s="211"/>
      <c r="O43" s="93"/>
      <c r="P43" s="56"/>
      <c r="Q43" s="57"/>
      <c r="R43" s="58"/>
      <c r="S43" s="59"/>
      <c r="T43" s="50"/>
      <c r="U43" s="96"/>
      <c r="V43" s="147">
        <f t="shared" si="4"/>
        <v>0</v>
      </c>
      <c r="W43" s="131">
        <f t="shared" si="5"/>
        <v>0</v>
      </c>
    </row>
    <row r="44" spans="2:23" s="51" customFormat="1" ht="20.100000000000001" customHeight="1" x14ac:dyDescent="0.2">
      <c r="B44" s="87">
        <v>23</v>
      </c>
      <c r="C44" s="144"/>
      <c r="D44" s="52"/>
      <c r="E44" s="90"/>
      <c r="F44" s="53"/>
      <c r="G44" s="137"/>
      <c r="H44" s="54"/>
      <c r="I44" s="55"/>
      <c r="J44" s="53"/>
      <c r="K44" s="138"/>
      <c r="L44" s="54"/>
      <c r="M44" s="55"/>
      <c r="N44" s="211"/>
      <c r="O44" s="93"/>
      <c r="P44" s="56"/>
      <c r="Q44" s="57"/>
      <c r="R44" s="58"/>
      <c r="S44" s="59"/>
      <c r="T44" s="50"/>
      <c r="U44" s="96"/>
      <c r="V44" s="147">
        <f t="shared" si="4"/>
        <v>0</v>
      </c>
      <c r="W44" s="131">
        <f t="shared" si="5"/>
        <v>0</v>
      </c>
    </row>
    <row r="45" spans="2:23" s="51" customFormat="1" ht="20.100000000000001" customHeight="1" x14ac:dyDescent="0.2">
      <c r="B45" s="86">
        <v>24</v>
      </c>
      <c r="C45" s="144"/>
      <c r="D45" s="52"/>
      <c r="E45" s="90"/>
      <c r="F45" s="53"/>
      <c r="G45" s="137"/>
      <c r="H45" s="54"/>
      <c r="I45" s="55"/>
      <c r="J45" s="53"/>
      <c r="K45" s="138"/>
      <c r="L45" s="54"/>
      <c r="M45" s="55"/>
      <c r="N45" s="211"/>
      <c r="O45" s="93"/>
      <c r="P45" s="56"/>
      <c r="Q45" s="57"/>
      <c r="R45" s="58"/>
      <c r="S45" s="59"/>
      <c r="T45" s="50"/>
      <c r="U45" s="96"/>
      <c r="V45" s="147">
        <f t="shared" si="4"/>
        <v>0</v>
      </c>
      <c r="W45" s="131">
        <f t="shared" si="5"/>
        <v>0</v>
      </c>
    </row>
    <row r="46" spans="2:23" s="51" customFormat="1" ht="20.100000000000001" customHeight="1" thickBot="1" x14ac:dyDescent="0.25">
      <c r="B46" s="88">
        <v>25</v>
      </c>
      <c r="C46" s="145"/>
      <c r="D46" s="60"/>
      <c r="E46" s="91"/>
      <c r="F46" s="61"/>
      <c r="G46" s="140"/>
      <c r="H46" s="62"/>
      <c r="I46" s="63"/>
      <c r="J46" s="61"/>
      <c r="K46" s="139"/>
      <c r="L46" s="62"/>
      <c r="M46" s="63"/>
      <c r="N46" s="212"/>
      <c r="O46" s="94"/>
      <c r="P46" s="64"/>
      <c r="Q46" s="65"/>
      <c r="R46" s="66"/>
      <c r="S46" s="67"/>
      <c r="T46" s="68"/>
      <c r="U46" s="97"/>
      <c r="V46" s="148">
        <f t="shared" si="4"/>
        <v>0</v>
      </c>
      <c r="W46" s="132">
        <f t="shared" si="5"/>
        <v>0</v>
      </c>
    </row>
    <row r="47" spans="2:23" s="69" customFormat="1" ht="24.95" customHeight="1" thickTop="1" thickBot="1" x14ac:dyDescent="0.25"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R47" s="280" t="s">
        <v>53</v>
      </c>
      <c r="S47" s="281"/>
      <c r="T47" s="281"/>
      <c r="U47" s="281"/>
      <c r="V47" s="133">
        <f>SUM(V22:V46)</f>
        <v>0</v>
      </c>
      <c r="W47" s="134">
        <f>SUM(W22:W46)</f>
        <v>0</v>
      </c>
    </row>
    <row r="48" spans="2:23" s="51" customFormat="1" ht="20.100000000000001" customHeight="1" thickTop="1" thickBot="1" x14ac:dyDescent="0.25">
      <c r="B48" s="1"/>
      <c r="C48" s="1"/>
      <c r="D48" s="1"/>
      <c r="E48" s="1"/>
      <c r="F48" s="1"/>
      <c r="G48" s="1"/>
      <c r="H48" s="3"/>
      <c r="I48" s="1"/>
      <c r="J48" s="1"/>
      <c r="K48" s="1"/>
      <c r="L48" s="3"/>
      <c r="M48" s="3"/>
      <c r="N48" s="3"/>
      <c r="O48" s="3"/>
      <c r="P48" s="71"/>
      <c r="V48" s="135" t="s">
        <v>54</v>
      </c>
      <c r="W48" s="136" t="s">
        <v>52</v>
      </c>
    </row>
    <row r="49" spans="2:19" ht="21.75" thickTop="1" x14ac:dyDescent="0.2">
      <c r="B49" s="72" t="s">
        <v>19</v>
      </c>
      <c r="E49" s="8"/>
      <c r="F49" s="8"/>
      <c r="G49" s="73" t="s">
        <v>20</v>
      </c>
      <c r="H49" s="73"/>
      <c r="I49" s="3"/>
      <c r="J49" s="8"/>
      <c r="K49" s="263" t="s">
        <v>102</v>
      </c>
      <c r="L49" s="263"/>
      <c r="M49" s="263"/>
      <c r="N49" s="263"/>
      <c r="O49" s="263"/>
      <c r="P49" s="4"/>
    </row>
    <row r="50" spans="2:19" ht="55.15" customHeight="1" x14ac:dyDescent="0.2">
      <c r="B50" s="241" t="s">
        <v>99</v>
      </c>
      <c r="C50" s="242"/>
      <c r="D50" s="242"/>
      <c r="E50" s="242"/>
      <c r="F50" s="242"/>
      <c r="G50" s="241" t="s">
        <v>59</v>
      </c>
      <c r="H50" s="242"/>
      <c r="I50" s="242"/>
      <c r="J50" s="242"/>
      <c r="K50" s="243" t="s">
        <v>98</v>
      </c>
      <c r="L50" s="244"/>
      <c r="M50" s="244"/>
      <c r="N50" s="244"/>
      <c r="O50" s="244"/>
      <c r="P50" s="244"/>
    </row>
    <row r="51" spans="2:19" ht="30" customHeight="1" x14ac:dyDescent="0.2">
      <c r="B51" s="242"/>
      <c r="C51" s="242"/>
      <c r="D51" s="242"/>
      <c r="E51" s="242"/>
      <c r="F51" s="242"/>
      <c r="G51" s="242"/>
      <c r="H51" s="242"/>
      <c r="I51" s="242"/>
      <c r="J51" s="242"/>
      <c r="K51" s="244"/>
      <c r="L51" s="244"/>
      <c r="M51" s="244"/>
      <c r="N51" s="244"/>
      <c r="O51" s="244"/>
      <c r="P51" s="244"/>
    </row>
    <row r="52" spans="2:19" ht="21" customHeight="1" x14ac:dyDescent="0.2">
      <c r="B52" s="4"/>
      <c r="C52" s="4"/>
      <c r="D52" s="4"/>
      <c r="E52" s="4"/>
      <c r="F52" s="4"/>
      <c r="G52" s="4"/>
      <c r="I52" s="12"/>
      <c r="J52" s="12"/>
      <c r="K52" s="12"/>
      <c r="L52" s="12"/>
      <c r="M52" s="12"/>
      <c r="N52" s="12"/>
      <c r="O52" s="12"/>
      <c r="P52" s="12"/>
    </row>
    <row r="53" spans="2:19" ht="20.100000000000001" customHeight="1" x14ac:dyDescent="0.2">
      <c r="L53" s="1"/>
      <c r="M53" s="1"/>
      <c r="N53" s="1"/>
      <c r="O53" s="1"/>
      <c r="P53" s="1"/>
      <c r="Q53" s="1"/>
      <c r="R53" s="1"/>
      <c r="S53" s="1"/>
    </row>
    <row r="54" spans="2:19" ht="20.100000000000001" customHeight="1" x14ac:dyDescent="0.2">
      <c r="L54" s="1"/>
      <c r="M54" s="1"/>
      <c r="N54" s="1"/>
      <c r="O54" s="1"/>
      <c r="P54" s="1"/>
      <c r="Q54" s="1"/>
      <c r="R54" s="1"/>
      <c r="S54" s="1"/>
    </row>
    <row r="55" spans="2:19" ht="20.100000000000001" customHeight="1" x14ac:dyDescent="0.2">
      <c r="H55" s="1"/>
      <c r="L55" s="1"/>
      <c r="M55" s="1"/>
      <c r="N55" s="1"/>
      <c r="O55" s="1"/>
      <c r="P55" s="1"/>
      <c r="Q55" s="1"/>
      <c r="R55" s="1"/>
      <c r="S55" s="1"/>
    </row>
    <row r="56" spans="2:19" ht="20.100000000000001" customHeight="1" x14ac:dyDescent="0.2">
      <c r="H56" s="1"/>
      <c r="L56" s="1"/>
      <c r="M56" s="1"/>
      <c r="N56" s="1"/>
      <c r="O56" s="1"/>
      <c r="P56" s="1"/>
      <c r="Q56" s="1"/>
      <c r="R56" s="1"/>
      <c r="S56" s="1"/>
    </row>
    <row r="57" spans="2:19" ht="20.100000000000001" customHeight="1" x14ac:dyDescent="0.2"/>
    <row r="58" spans="2:19" ht="20.100000000000001" customHeight="1" x14ac:dyDescent="0.2"/>
    <row r="59" spans="2:19" ht="20.100000000000001" customHeight="1" x14ac:dyDescent="0.2"/>
    <row r="60" spans="2:19" ht="20.100000000000001" customHeight="1" x14ac:dyDescent="0.2"/>
    <row r="61" spans="2:19" ht="20.100000000000001" customHeight="1" x14ac:dyDescent="0.2"/>
    <row r="62" spans="2:19" ht="20.100000000000001" customHeight="1" x14ac:dyDescent="0.2"/>
    <row r="63" spans="2:19" ht="20.100000000000001" customHeight="1" x14ac:dyDescent="0.2"/>
    <row r="64" spans="2:19" ht="20.100000000000001" customHeight="1" x14ac:dyDescent="0.2"/>
  </sheetData>
  <sheetProtection algorithmName="SHA-512" hashValue="12DfP4qHfmFCYBtJ0gzQzOot7SlJzqmTs9YV9JwiAaqJ7X3dg0dn4OfujmyLlMNLh9sW6Qi15XDWW3kvAWJ4rw==" saltValue="MRBBuSU+aHJcbM0lnuRabA==" spinCount="100000" sheet="1" selectLockedCells="1"/>
  <mergeCells count="32">
    <mergeCell ref="K49:O49"/>
    <mergeCell ref="F18:I18"/>
    <mergeCell ref="J18:M18"/>
    <mergeCell ref="T16:U17"/>
    <mergeCell ref="F16:M17"/>
    <mergeCell ref="O18:S18"/>
    <mergeCell ref="R47:U47"/>
    <mergeCell ref="B9:D9"/>
    <mergeCell ref="G50:J51"/>
    <mergeCell ref="K50:P51"/>
    <mergeCell ref="B50:F51"/>
    <mergeCell ref="P11:Q11"/>
    <mergeCell ref="B16:B19"/>
    <mergeCell ref="C16:C19"/>
    <mergeCell ref="D16:D19"/>
    <mergeCell ref="E16:E19"/>
    <mergeCell ref="N15:R15"/>
    <mergeCell ref="N11:O11"/>
    <mergeCell ref="N10:Q10"/>
    <mergeCell ref="E11:H11"/>
    <mergeCell ref="J11:L11"/>
    <mergeCell ref="E13:H13"/>
    <mergeCell ref="J13:L13"/>
    <mergeCell ref="X11:X12"/>
    <mergeCell ref="R10:U10"/>
    <mergeCell ref="W18:W19"/>
    <mergeCell ref="W16:W17"/>
    <mergeCell ref="V16:V17"/>
    <mergeCell ref="R11:S11"/>
    <mergeCell ref="T11:U11"/>
    <mergeCell ref="N16:S17"/>
    <mergeCell ref="V18:V19"/>
  </mergeCells>
  <conditionalFormatting sqref="F20:M21 F31:M46">
    <cfRule type="containsText" dxfId="1" priority="2" stopIfTrue="1" operator="containsText" text="kg">
      <formula>NOT(ISERROR(SEARCH("kg",F20)))</formula>
    </cfRule>
  </conditionalFormatting>
  <conditionalFormatting sqref="F22:M30">
    <cfRule type="containsText" dxfId="0" priority="1" stopIfTrue="1" operator="containsText" text="kg">
      <formula>NOT(ISERROR(SEARCH("kg",F22)))</formula>
    </cfRule>
  </conditionalFormatting>
  <dataValidations count="7">
    <dataValidation allowBlank="1" showInputMessage="1" showErrorMessage="1" sqref="E11 H12:J12 IY47 B53:C164 D53:G54 H52:H54 T55:Y164 D57:S164 Q165:IU165 B48:P48 V47:W47 Z49:IU164 Q49:Q52 Y49:Y52 R52:X52 R47 C25:D46 C22:D23" xr:uid="{00000000-0002-0000-0000-000000000000}">
      <formula1>0</formula1>
      <formula2>0</formula2>
    </dataValidation>
    <dataValidation type="list" allowBlank="1" showInputMessage="1" showErrorMessage="1" sqref="T20:U46" xr:uid="{00000000-0002-0000-0000-000001000000}">
      <formula1>"YES,NO"</formula1>
    </dataValidation>
    <dataValidation type="list" allowBlank="1" showInputMessage="1" showErrorMessage="1" sqref="O20:S46" xr:uid="{00000000-0002-0000-0000-000002000000}">
      <formula1>"SGL,TWN"</formula1>
      <formula2>0</formula2>
    </dataValidation>
    <dataValidation type="list" allowBlank="1" showInputMessage="1" showErrorMessage="1" sqref="N20:N46" xr:uid="{00000000-0002-0000-0000-000003000000}">
      <formula1>"BB,HB,"</formula1>
    </dataValidation>
    <dataValidation type="list" allowBlank="1" showInputMessage="1" showErrorMessage="1" sqref="E20:E46" xr:uid="{00000000-0002-0000-0000-000004000000}">
      <formula1>"'-48 Kg,'-52 Kg,'-57 Kg,'-63 Kg,'-70 Kg,'-78 Kg,'+78 Kg,Coach,Official,Referee,Medic,Press"</formula1>
    </dataValidation>
    <dataValidation type="list" allowBlank="1" showInputMessage="1" showErrorMessage="1" sqref="J20:J46" xr:uid="{00000000-0002-0000-0000-000005000000}">
      <formula1>"03-02-2018, 04-02-2018, 05-02-2018, 06-02-2018, 07-02-2018, 08-02-2018"</formula1>
    </dataValidation>
    <dataValidation type="list" allowBlank="1" showInputMessage="1" showErrorMessage="1" sqref="F20:F46" xr:uid="{00000000-0002-0000-0000-000006000000}">
      <formula1>"31-01-2018, 01-02-2018, 02-02-2018, 03-02-2018"</formula1>
    </dataValidation>
  </dataValidations>
  <hyperlinks>
    <hyperlink ref="C12" r:id="rId1" xr:uid="{00000000-0004-0000-0000-000000000000}"/>
  </hyperlinks>
  <printOptions horizontalCentered="1" verticalCentered="1"/>
  <pageMargins left="0.7" right="0.7" top="0.75" bottom="0.75" header="0.3" footer="0.3"/>
  <pageSetup paperSize="9" scale="41" firstPageNumber="0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7"/>
  <sheetViews>
    <sheetView showGridLines="0" showZeros="0" topLeftCell="A37" zoomScaleNormal="100" workbookViewId="0">
      <selection activeCell="B43" sqref="B43:I43"/>
    </sheetView>
  </sheetViews>
  <sheetFormatPr baseColWidth="10" defaultColWidth="9.28515625" defaultRowHeight="20.100000000000001" customHeight="1" x14ac:dyDescent="0.25"/>
  <cols>
    <col min="1" max="1" width="5.7109375" style="176" bestFit="1" customWidth="1"/>
    <col min="2" max="9" width="18.7109375" style="149" customWidth="1"/>
    <col min="10" max="10" width="10.7109375" style="149" customWidth="1"/>
    <col min="11" max="11" width="15.42578125" style="149" customWidth="1"/>
    <col min="12" max="12" width="13.7109375" style="149" customWidth="1"/>
    <col min="13" max="13" width="9.28515625" style="149"/>
    <col min="14" max="14" width="4.5703125" style="149" customWidth="1"/>
    <col min="15" max="15" width="6.42578125" style="149" customWidth="1"/>
    <col min="16" max="16384" width="9.28515625" style="149"/>
  </cols>
  <sheetData>
    <row r="1" spans="1:11" ht="20.100000000000001" customHeight="1" x14ac:dyDescent="0.35">
      <c r="E1" s="296" t="s">
        <v>1</v>
      </c>
      <c r="F1" s="296"/>
      <c r="G1" s="201"/>
      <c r="H1" s="201"/>
      <c r="I1" s="150"/>
    </row>
    <row r="2" spans="1:11" ht="20.100000000000001" customHeight="1" x14ac:dyDescent="0.35">
      <c r="E2" s="312" t="s">
        <v>65</v>
      </c>
      <c r="F2" s="312"/>
      <c r="G2" s="202"/>
      <c r="H2" s="202"/>
      <c r="I2" s="151"/>
    </row>
    <row r="3" spans="1:11" ht="20.100000000000001" customHeight="1" x14ac:dyDescent="0.35">
      <c r="E3" s="312" t="s">
        <v>66</v>
      </c>
      <c r="F3" s="312"/>
      <c r="G3" s="202"/>
      <c r="H3" s="202"/>
      <c r="I3" s="151"/>
    </row>
    <row r="4" spans="1:11" ht="20.100000000000001" customHeight="1" x14ac:dyDescent="0.35">
      <c r="E4" s="312" t="s">
        <v>67</v>
      </c>
      <c r="F4" s="312"/>
      <c r="G4" s="202"/>
      <c r="H4" s="202"/>
      <c r="I4" s="151"/>
    </row>
    <row r="5" spans="1:11" ht="20.100000000000001" customHeight="1" x14ac:dyDescent="0.35">
      <c r="E5" s="312" t="s">
        <v>2</v>
      </c>
      <c r="F5" s="312"/>
      <c r="G5" s="202"/>
      <c r="H5" s="202"/>
      <c r="I5" s="151"/>
    </row>
    <row r="6" spans="1:11" ht="20.100000000000001" customHeight="1" x14ac:dyDescent="0.35">
      <c r="E6" s="312" t="s">
        <v>68</v>
      </c>
      <c r="F6" s="312"/>
      <c r="G6" s="202"/>
      <c r="H6" s="202"/>
      <c r="I6" s="151"/>
    </row>
    <row r="7" spans="1:11" ht="20.100000000000001" customHeight="1" x14ac:dyDescent="0.35">
      <c r="B7" s="196" t="s">
        <v>69</v>
      </c>
      <c r="C7" s="197"/>
      <c r="D7" s="197"/>
      <c r="F7" s="150"/>
      <c r="G7" s="296" t="s">
        <v>70</v>
      </c>
      <c r="H7" s="296"/>
      <c r="I7" s="150"/>
    </row>
    <row r="8" spans="1:11" ht="20.100000000000001" customHeight="1" x14ac:dyDescent="0.35">
      <c r="B8" s="299">
        <f>Hotel_Form!E11</f>
        <v>0</v>
      </c>
      <c r="C8" s="299"/>
      <c r="D8" s="299"/>
      <c r="F8" s="152"/>
      <c r="G8" s="198" t="s">
        <v>94</v>
      </c>
      <c r="H8" s="199">
        <f ca="1">TODAY()+LEN(Hotel_Form!E11)</f>
        <v>43090</v>
      </c>
    </row>
    <row r="9" spans="1:11" ht="20.100000000000001" customHeight="1" x14ac:dyDescent="0.35">
      <c r="F9" s="150"/>
      <c r="G9" s="296" t="s">
        <v>71</v>
      </c>
      <c r="H9" s="296"/>
      <c r="I9" s="150"/>
      <c r="J9" s="153"/>
    </row>
    <row r="10" spans="1:11" ht="20.100000000000001" customHeight="1" x14ac:dyDescent="0.35">
      <c r="F10" s="154"/>
      <c r="G10" s="200" t="s">
        <v>72</v>
      </c>
      <c r="H10" s="300">
        <f ca="1">NOW()</f>
        <v>43090.380959027774</v>
      </c>
      <c r="I10" s="300"/>
      <c r="J10" s="155"/>
      <c r="K10" s="155"/>
    </row>
    <row r="11" spans="1:11" ht="20.100000000000001" customHeight="1" thickBot="1" x14ac:dyDescent="0.3"/>
    <row r="12" spans="1:11" ht="20.100000000000001" customHeight="1" thickBot="1" x14ac:dyDescent="0.3">
      <c r="A12" s="297" t="s">
        <v>11</v>
      </c>
      <c r="B12" s="301" t="s">
        <v>95</v>
      </c>
      <c r="C12" s="303" t="s">
        <v>49</v>
      </c>
      <c r="D12" s="304"/>
      <c r="E12" s="304"/>
      <c r="F12" s="304"/>
      <c r="G12" s="305"/>
      <c r="H12" s="310" t="s">
        <v>103</v>
      </c>
      <c r="I12" s="306" t="s">
        <v>100</v>
      </c>
    </row>
    <row r="13" spans="1:11" s="156" customFormat="1" ht="20.100000000000001" customHeight="1" thickTop="1" thickBot="1" x14ac:dyDescent="0.25">
      <c r="A13" s="298"/>
      <c r="B13" s="302"/>
      <c r="C13" s="184">
        <v>43131</v>
      </c>
      <c r="D13" s="175">
        <v>43132</v>
      </c>
      <c r="E13" s="175">
        <v>43133</v>
      </c>
      <c r="F13" s="175">
        <v>43134</v>
      </c>
      <c r="G13" s="185">
        <v>43135</v>
      </c>
      <c r="H13" s="311"/>
      <c r="I13" s="307"/>
    </row>
    <row r="14" spans="1:11" s="156" customFormat="1" ht="20.100000000000001" customHeight="1" thickTop="1" x14ac:dyDescent="0.2">
      <c r="A14" s="193">
        <v>1</v>
      </c>
      <c r="B14" s="179">
        <f>Hotel_Form!N22</f>
        <v>0</v>
      </c>
      <c r="C14" s="186">
        <f>Hotel_Form!O22</f>
        <v>0</v>
      </c>
      <c r="D14" s="157">
        <f>Hotel_Form!P22</f>
        <v>0</v>
      </c>
      <c r="E14" s="157">
        <f>Hotel_Form!Q22</f>
        <v>0</v>
      </c>
      <c r="F14" s="157">
        <f>Hotel_Form!R22</f>
        <v>0</v>
      </c>
      <c r="G14" s="187">
        <f>Hotel_Form!S22</f>
        <v>0</v>
      </c>
      <c r="H14" s="182">
        <f t="shared" ref="H14:H38" si="0">IF(B14="BB",IF(C14="SGL",Single_BB,0)+IF(C14="TWN",Duplo_BB,0)+IF(D14="SGL",Single_BB,0)+IF(D14="TWN",Duplo_BB,0)+IF(E14="SGL",Single_BB,0)+IF(E14="TWN",Duplo_BB,0)+IF(F14="SGL",Single_BB,0)+IF(F14="TWN",Duplo_BB,0)+IF(G14="SGL",Single_BB,0)+IF(G14="TWN",Duplo_BB,0))+IF(B14="HB",IF(C14="SGL",Single_HB,0)+IF(C14="TWN",Duplo_HB,0)+IF(D14="SGL",Single_HB,0)+IF(D14="TWN",Duplo_HB,0)+IF(E14="SGL",Single_HB,0)+IF(E14="TWN",Duplo_HB,0)+IF(F14="SGL",Single_HB,0)+IF(F14="TWN",Duplo_HB,0)+IF(G14="SGL",Single_HB,0)+IF(G14="TWN",Duplo_HB,0))</f>
        <v>0</v>
      </c>
      <c r="I14" s="190">
        <f t="shared" ref="I14:I38" si="1">IF(B14="BB",IF(C14="SGL",Single_BB2,0)+IF(C14="TWN",Duplo_BB2,0)+IF(D14="SGL",Single_BB2,0)+IF(D14="TWN",Duplo_BB2,0)+IF(E14="SGL",Single_BB2,0)+IF(E14="TWN",Duplo_BB2,0)+IF(F14="SGL",Single_BB2,0)+IF(F14="TWN",Duplo_BB2,0)+IF(G14="SGL",Single_BB2,0)+IF(G14="TWN",Duplo_BB2,0))+IF(B14="HB",IF(C14="SGL",Single_HB2,0)+IF(C14="TWN",Duplo_HB2,0)+IF(D14="SGL",Single_HB2,0)+IF(D14="TWN",Duplo_HB2,0)+IF(E14="SGL",Single_HB2,0)+IF(E14="TWN",Duplo_HB2,0)+IF(G14="SGL",Single_HB2,0)+IF(G14="TWN",Duplo_HB2,0)+IF(F14="SGL",Single_HB2,0)+IF(F14="TWN",Duplo_HB2,0))</f>
        <v>0</v>
      </c>
    </row>
    <row r="15" spans="1:11" s="156" customFormat="1" ht="20.100000000000001" customHeight="1" x14ac:dyDescent="0.2">
      <c r="A15" s="194">
        <v>2</v>
      </c>
      <c r="B15" s="180">
        <f>Hotel_Form!N23</f>
        <v>0</v>
      </c>
      <c r="C15" s="186">
        <f>Hotel_Form!O23</f>
        <v>0</v>
      </c>
      <c r="D15" s="157">
        <f>Hotel_Form!P23</f>
        <v>0</v>
      </c>
      <c r="E15" s="157">
        <f>Hotel_Form!Q23</f>
        <v>0</v>
      </c>
      <c r="F15" s="157">
        <f>Hotel_Form!R23</f>
        <v>0</v>
      </c>
      <c r="G15" s="187">
        <f>Hotel_Form!S23</f>
        <v>0</v>
      </c>
      <c r="H15" s="182">
        <f t="shared" si="0"/>
        <v>0</v>
      </c>
      <c r="I15" s="191">
        <f t="shared" si="1"/>
        <v>0</v>
      </c>
    </row>
    <row r="16" spans="1:11" s="156" customFormat="1" ht="20.100000000000001" customHeight="1" x14ac:dyDescent="0.2">
      <c r="A16" s="194">
        <v>3</v>
      </c>
      <c r="B16" s="180">
        <f>Hotel_Form!N24</f>
        <v>0</v>
      </c>
      <c r="C16" s="186">
        <f>Hotel_Form!O24</f>
        <v>0</v>
      </c>
      <c r="D16" s="157">
        <f>Hotel_Form!P24</f>
        <v>0</v>
      </c>
      <c r="E16" s="157">
        <f>Hotel_Form!Q24</f>
        <v>0</v>
      </c>
      <c r="F16" s="157">
        <f>Hotel_Form!R24</f>
        <v>0</v>
      </c>
      <c r="G16" s="187">
        <f>Hotel_Form!S24</f>
        <v>0</v>
      </c>
      <c r="H16" s="182">
        <f t="shared" si="0"/>
        <v>0</v>
      </c>
      <c r="I16" s="191">
        <f t="shared" si="1"/>
        <v>0</v>
      </c>
    </row>
    <row r="17" spans="1:13" s="156" customFormat="1" ht="20.100000000000001" customHeight="1" x14ac:dyDescent="0.2">
      <c r="A17" s="194">
        <v>4</v>
      </c>
      <c r="B17" s="180">
        <f>Hotel_Form!N25</f>
        <v>0</v>
      </c>
      <c r="C17" s="186">
        <f>Hotel_Form!O25</f>
        <v>0</v>
      </c>
      <c r="D17" s="157">
        <f>Hotel_Form!P25</f>
        <v>0</v>
      </c>
      <c r="E17" s="157">
        <f>Hotel_Form!Q25</f>
        <v>0</v>
      </c>
      <c r="F17" s="157">
        <f>Hotel_Form!R25</f>
        <v>0</v>
      </c>
      <c r="G17" s="187">
        <f>Hotel_Form!S25</f>
        <v>0</v>
      </c>
      <c r="H17" s="182">
        <f t="shared" si="0"/>
        <v>0</v>
      </c>
      <c r="I17" s="191">
        <f t="shared" si="1"/>
        <v>0</v>
      </c>
    </row>
    <row r="18" spans="1:13" s="156" customFormat="1" ht="20.100000000000001" customHeight="1" x14ac:dyDescent="0.2">
      <c r="A18" s="194">
        <v>5</v>
      </c>
      <c r="B18" s="180">
        <f>Hotel_Form!N26</f>
        <v>0</v>
      </c>
      <c r="C18" s="186">
        <f>Hotel_Form!O26</f>
        <v>0</v>
      </c>
      <c r="D18" s="157">
        <f>Hotel_Form!P26</f>
        <v>0</v>
      </c>
      <c r="E18" s="157">
        <f>Hotel_Form!Q26</f>
        <v>0</v>
      </c>
      <c r="F18" s="157">
        <f>Hotel_Form!R26</f>
        <v>0</v>
      </c>
      <c r="G18" s="187">
        <f>Hotel_Form!S26</f>
        <v>0</v>
      </c>
      <c r="H18" s="182">
        <f t="shared" si="0"/>
        <v>0</v>
      </c>
      <c r="I18" s="191">
        <f t="shared" si="1"/>
        <v>0</v>
      </c>
    </row>
    <row r="19" spans="1:13" s="156" customFormat="1" ht="20.100000000000001" customHeight="1" x14ac:dyDescent="0.2">
      <c r="A19" s="194">
        <v>6</v>
      </c>
      <c r="B19" s="180">
        <f>Hotel_Form!N27</f>
        <v>0</v>
      </c>
      <c r="C19" s="186">
        <f>Hotel_Form!O27</f>
        <v>0</v>
      </c>
      <c r="D19" s="157">
        <f>Hotel_Form!P27</f>
        <v>0</v>
      </c>
      <c r="E19" s="157">
        <f>Hotel_Form!Q27</f>
        <v>0</v>
      </c>
      <c r="F19" s="157">
        <f>Hotel_Form!R27</f>
        <v>0</v>
      </c>
      <c r="G19" s="187">
        <f>Hotel_Form!S27</f>
        <v>0</v>
      </c>
      <c r="H19" s="182">
        <f t="shared" si="0"/>
        <v>0</v>
      </c>
      <c r="I19" s="191">
        <f t="shared" si="1"/>
        <v>0</v>
      </c>
    </row>
    <row r="20" spans="1:13" s="156" customFormat="1" ht="20.100000000000001" customHeight="1" x14ac:dyDescent="0.2">
      <c r="A20" s="194">
        <v>7</v>
      </c>
      <c r="B20" s="180">
        <f>Hotel_Form!N28</f>
        <v>0</v>
      </c>
      <c r="C20" s="186">
        <f>Hotel_Form!O28</f>
        <v>0</v>
      </c>
      <c r="D20" s="157">
        <f>Hotel_Form!P28</f>
        <v>0</v>
      </c>
      <c r="E20" s="157">
        <f>Hotel_Form!Q28</f>
        <v>0</v>
      </c>
      <c r="F20" s="157">
        <f>Hotel_Form!R28</f>
        <v>0</v>
      </c>
      <c r="G20" s="187">
        <f>Hotel_Form!S28</f>
        <v>0</v>
      </c>
      <c r="H20" s="182">
        <f t="shared" si="0"/>
        <v>0</v>
      </c>
      <c r="I20" s="191">
        <f t="shared" si="1"/>
        <v>0</v>
      </c>
    </row>
    <row r="21" spans="1:13" s="156" customFormat="1" ht="20.100000000000001" customHeight="1" x14ac:dyDescent="0.2">
      <c r="A21" s="194">
        <v>8</v>
      </c>
      <c r="B21" s="180">
        <f>Hotel_Form!N29</f>
        <v>0</v>
      </c>
      <c r="C21" s="186">
        <f>Hotel_Form!O29</f>
        <v>0</v>
      </c>
      <c r="D21" s="157">
        <f>Hotel_Form!P29</f>
        <v>0</v>
      </c>
      <c r="E21" s="157">
        <f>Hotel_Form!Q29</f>
        <v>0</v>
      </c>
      <c r="F21" s="157">
        <f>Hotel_Form!R29</f>
        <v>0</v>
      </c>
      <c r="G21" s="187">
        <f>Hotel_Form!S29</f>
        <v>0</v>
      </c>
      <c r="H21" s="182">
        <f t="shared" si="0"/>
        <v>0</v>
      </c>
      <c r="I21" s="191">
        <f t="shared" si="1"/>
        <v>0</v>
      </c>
    </row>
    <row r="22" spans="1:13" s="156" customFormat="1" ht="20.100000000000001" customHeight="1" x14ac:dyDescent="0.2">
      <c r="A22" s="194">
        <v>9</v>
      </c>
      <c r="B22" s="180">
        <f>Hotel_Form!N30</f>
        <v>0</v>
      </c>
      <c r="C22" s="186">
        <f>Hotel_Form!O30</f>
        <v>0</v>
      </c>
      <c r="D22" s="157">
        <f>Hotel_Form!P30</f>
        <v>0</v>
      </c>
      <c r="E22" s="157">
        <f>Hotel_Form!Q30</f>
        <v>0</v>
      </c>
      <c r="F22" s="157">
        <f>Hotel_Form!R30</f>
        <v>0</v>
      </c>
      <c r="G22" s="187">
        <f>Hotel_Form!S30</f>
        <v>0</v>
      </c>
      <c r="H22" s="182">
        <f t="shared" si="0"/>
        <v>0</v>
      </c>
      <c r="I22" s="191">
        <f t="shared" si="1"/>
        <v>0</v>
      </c>
    </row>
    <row r="23" spans="1:13" s="156" customFormat="1" ht="20.100000000000001" customHeight="1" x14ac:dyDescent="0.2">
      <c r="A23" s="194">
        <v>10</v>
      </c>
      <c r="B23" s="180">
        <f>Hotel_Form!N31</f>
        <v>0</v>
      </c>
      <c r="C23" s="186">
        <f>Hotel_Form!O31</f>
        <v>0</v>
      </c>
      <c r="D23" s="157">
        <f>Hotel_Form!P31</f>
        <v>0</v>
      </c>
      <c r="E23" s="157">
        <f>Hotel_Form!Q31</f>
        <v>0</v>
      </c>
      <c r="F23" s="157">
        <f>Hotel_Form!R31</f>
        <v>0</v>
      </c>
      <c r="G23" s="187">
        <f>Hotel_Form!S31</f>
        <v>0</v>
      </c>
      <c r="H23" s="182">
        <f t="shared" si="0"/>
        <v>0</v>
      </c>
      <c r="I23" s="191">
        <f t="shared" si="1"/>
        <v>0</v>
      </c>
    </row>
    <row r="24" spans="1:13" s="156" customFormat="1" ht="20.100000000000001" customHeight="1" x14ac:dyDescent="0.2">
      <c r="A24" s="194">
        <v>11</v>
      </c>
      <c r="B24" s="180">
        <f>Hotel_Form!N32</f>
        <v>0</v>
      </c>
      <c r="C24" s="186">
        <f>Hotel_Form!O32</f>
        <v>0</v>
      </c>
      <c r="D24" s="157">
        <f>Hotel_Form!P32</f>
        <v>0</v>
      </c>
      <c r="E24" s="157">
        <f>Hotel_Form!Q32</f>
        <v>0</v>
      </c>
      <c r="F24" s="157">
        <f>Hotel_Form!R32</f>
        <v>0</v>
      </c>
      <c r="G24" s="187">
        <f>Hotel_Form!S32</f>
        <v>0</v>
      </c>
      <c r="H24" s="182">
        <f t="shared" si="0"/>
        <v>0</v>
      </c>
      <c r="I24" s="191">
        <f t="shared" si="1"/>
        <v>0</v>
      </c>
    </row>
    <row r="25" spans="1:13" s="156" customFormat="1" ht="20.100000000000001" customHeight="1" x14ac:dyDescent="0.2">
      <c r="A25" s="194">
        <v>12</v>
      </c>
      <c r="B25" s="180">
        <f>Hotel_Form!N33</f>
        <v>0</v>
      </c>
      <c r="C25" s="186">
        <f>Hotel_Form!O33</f>
        <v>0</v>
      </c>
      <c r="D25" s="157">
        <f>Hotel_Form!P33</f>
        <v>0</v>
      </c>
      <c r="E25" s="157">
        <f>Hotel_Form!Q33</f>
        <v>0</v>
      </c>
      <c r="F25" s="157">
        <f>Hotel_Form!R33</f>
        <v>0</v>
      </c>
      <c r="G25" s="187">
        <f>Hotel_Form!S33</f>
        <v>0</v>
      </c>
      <c r="H25" s="182">
        <f t="shared" si="0"/>
        <v>0</v>
      </c>
      <c r="I25" s="191">
        <f t="shared" si="1"/>
        <v>0</v>
      </c>
      <c r="K25" s="158"/>
    </row>
    <row r="26" spans="1:13" s="156" customFormat="1" ht="20.100000000000001" customHeight="1" x14ac:dyDescent="0.2">
      <c r="A26" s="194">
        <v>13</v>
      </c>
      <c r="B26" s="180">
        <f>Hotel_Form!N34</f>
        <v>0</v>
      </c>
      <c r="C26" s="186">
        <f>Hotel_Form!O34</f>
        <v>0</v>
      </c>
      <c r="D26" s="157">
        <f>Hotel_Form!P34</f>
        <v>0</v>
      </c>
      <c r="E26" s="157">
        <f>Hotel_Form!Q34</f>
        <v>0</v>
      </c>
      <c r="F26" s="157">
        <f>Hotel_Form!R34</f>
        <v>0</v>
      </c>
      <c r="G26" s="187">
        <f>Hotel_Form!S34</f>
        <v>0</v>
      </c>
      <c r="H26" s="182">
        <f t="shared" si="0"/>
        <v>0</v>
      </c>
      <c r="I26" s="191">
        <f t="shared" si="1"/>
        <v>0</v>
      </c>
      <c r="K26" s="158"/>
    </row>
    <row r="27" spans="1:13" s="156" customFormat="1" ht="20.100000000000001" customHeight="1" x14ac:dyDescent="0.2">
      <c r="A27" s="194">
        <v>14</v>
      </c>
      <c r="B27" s="180">
        <f>Hotel_Form!N35</f>
        <v>0</v>
      </c>
      <c r="C27" s="186">
        <f>Hotel_Form!O35</f>
        <v>0</v>
      </c>
      <c r="D27" s="157">
        <f>Hotel_Form!P35</f>
        <v>0</v>
      </c>
      <c r="E27" s="157">
        <f>Hotel_Form!Q35</f>
        <v>0</v>
      </c>
      <c r="F27" s="157">
        <f>Hotel_Form!R35</f>
        <v>0</v>
      </c>
      <c r="G27" s="187">
        <f>Hotel_Form!S35</f>
        <v>0</v>
      </c>
      <c r="H27" s="182">
        <f t="shared" si="0"/>
        <v>0</v>
      </c>
      <c r="I27" s="191">
        <f t="shared" si="1"/>
        <v>0</v>
      </c>
    </row>
    <row r="28" spans="1:13" s="156" customFormat="1" ht="20.100000000000001" customHeight="1" x14ac:dyDescent="0.2">
      <c r="A28" s="194">
        <v>15</v>
      </c>
      <c r="B28" s="180">
        <f>Hotel_Form!N36</f>
        <v>0</v>
      </c>
      <c r="C28" s="186">
        <f>Hotel_Form!O36</f>
        <v>0</v>
      </c>
      <c r="D28" s="157">
        <f>Hotel_Form!P36</f>
        <v>0</v>
      </c>
      <c r="E28" s="157">
        <f>Hotel_Form!Q36</f>
        <v>0</v>
      </c>
      <c r="F28" s="157">
        <f>Hotel_Form!R36</f>
        <v>0</v>
      </c>
      <c r="G28" s="187">
        <f>Hotel_Form!S36</f>
        <v>0</v>
      </c>
      <c r="H28" s="182">
        <f t="shared" si="0"/>
        <v>0</v>
      </c>
      <c r="I28" s="191">
        <f t="shared" si="1"/>
        <v>0</v>
      </c>
      <c r="K28" s="158"/>
      <c r="L28" s="158"/>
      <c r="M28" s="158"/>
    </row>
    <row r="29" spans="1:13" s="156" customFormat="1" ht="20.100000000000001" customHeight="1" x14ac:dyDescent="0.2">
      <c r="A29" s="194">
        <v>16</v>
      </c>
      <c r="B29" s="180">
        <f>Hotel_Form!N37</f>
        <v>0</v>
      </c>
      <c r="C29" s="186">
        <f>Hotel_Form!O37</f>
        <v>0</v>
      </c>
      <c r="D29" s="157">
        <f>Hotel_Form!P37</f>
        <v>0</v>
      </c>
      <c r="E29" s="157">
        <f>Hotel_Form!Q37</f>
        <v>0</v>
      </c>
      <c r="F29" s="157">
        <f>Hotel_Form!R37</f>
        <v>0</v>
      </c>
      <c r="G29" s="187">
        <f>Hotel_Form!S37</f>
        <v>0</v>
      </c>
      <c r="H29" s="182">
        <f t="shared" si="0"/>
        <v>0</v>
      </c>
      <c r="I29" s="191">
        <f t="shared" si="1"/>
        <v>0</v>
      </c>
      <c r="K29" s="158"/>
      <c r="L29" s="156" t="str">
        <f>IF(ISBLANK(Hotel_Form!O22), "",Hotel_Form!O19)</f>
        <v/>
      </c>
    </row>
    <row r="30" spans="1:13" s="156" customFormat="1" ht="20.100000000000001" customHeight="1" x14ac:dyDescent="0.2">
      <c r="A30" s="194">
        <v>17</v>
      </c>
      <c r="B30" s="180">
        <f>Hotel_Form!N38</f>
        <v>0</v>
      </c>
      <c r="C30" s="186">
        <f>Hotel_Form!O38</f>
        <v>0</v>
      </c>
      <c r="D30" s="157">
        <f>Hotel_Form!P38</f>
        <v>0</v>
      </c>
      <c r="E30" s="157">
        <f>Hotel_Form!Q38</f>
        <v>0</v>
      </c>
      <c r="F30" s="157">
        <f>Hotel_Form!R38</f>
        <v>0</v>
      </c>
      <c r="G30" s="187">
        <f>Hotel_Form!S38</f>
        <v>0</v>
      </c>
      <c r="H30" s="182">
        <f t="shared" si="0"/>
        <v>0</v>
      </c>
      <c r="I30" s="191">
        <f t="shared" si="1"/>
        <v>0</v>
      </c>
      <c r="L30" s="159"/>
    </row>
    <row r="31" spans="1:13" s="156" customFormat="1" ht="20.100000000000001" customHeight="1" x14ac:dyDescent="0.2">
      <c r="A31" s="194">
        <v>18</v>
      </c>
      <c r="B31" s="180">
        <f>Hotel_Form!N39</f>
        <v>0</v>
      </c>
      <c r="C31" s="186">
        <f>Hotel_Form!O39</f>
        <v>0</v>
      </c>
      <c r="D31" s="157">
        <f>Hotel_Form!P39</f>
        <v>0</v>
      </c>
      <c r="E31" s="157">
        <f>Hotel_Form!Q39</f>
        <v>0</v>
      </c>
      <c r="F31" s="157">
        <f>Hotel_Form!R39</f>
        <v>0</v>
      </c>
      <c r="G31" s="187">
        <f>Hotel_Form!S39</f>
        <v>0</v>
      </c>
      <c r="H31" s="182">
        <f t="shared" si="0"/>
        <v>0</v>
      </c>
      <c r="I31" s="191">
        <f t="shared" si="1"/>
        <v>0</v>
      </c>
    </row>
    <row r="32" spans="1:13" s="156" customFormat="1" ht="20.100000000000001" customHeight="1" x14ac:dyDescent="0.2">
      <c r="A32" s="194">
        <v>19</v>
      </c>
      <c r="B32" s="180">
        <f>Hotel_Form!N40</f>
        <v>0</v>
      </c>
      <c r="C32" s="186">
        <f>Hotel_Form!O40</f>
        <v>0</v>
      </c>
      <c r="D32" s="157">
        <f>Hotel_Form!P40</f>
        <v>0</v>
      </c>
      <c r="E32" s="157">
        <f>Hotel_Form!Q40</f>
        <v>0</v>
      </c>
      <c r="F32" s="157">
        <f>Hotel_Form!R40</f>
        <v>0</v>
      </c>
      <c r="G32" s="187">
        <f>Hotel_Form!S40</f>
        <v>0</v>
      </c>
      <c r="H32" s="182">
        <f t="shared" si="0"/>
        <v>0</v>
      </c>
      <c r="I32" s="191">
        <f t="shared" si="1"/>
        <v>0</v>
      </c>
    </row>
    <row r="33" spans="1:9" s="156" customFormat="1" ht="20.100000000000001" customHeight="1" x14ac:dyDescent="0.2">
      <c r="A33" s="194">
        <v>20</v>
      </c>
      <c r="B33" s="180">
        <f>Hotel_Form!N41</f>
        <v>0</v>
      </c>
      <c r="C33" s="186">
        <f>Hotel_Form!O41</f>
        <v>0</v>
      </c>
      <c r="D33" s="157">
        <f>Hotel_Form!P41</f>
        <v>0</v>
      </c>
      <c r="E33" s="157">
        <f>Hotel_Form!Q41</f>
        <v>0</v>
      </c>
      <c r="F33" s="157">
        <f>Hotel_Form!R41</f>
        <v>0</v>
      </c>
      <c r="G33" s="187">
        <f>Hotel_Form!S41</f>
        <v>0</v>
      </c>
      <c r="H33" s="182">
        <f t="shared" si="0"/>
        <v>0</v>
      </c>
      <c r="I33" s="191">
        <f t="shared" si="1"/>
        <v>0</v>
      </c>
    </row>
    <row r="34" spans="1:9" s="156" customFormat="1" ht="20.100000000000001" customHeight="1" x14ac:dyDescent="0.2">
      <c r="A34" s="194">
        <v>21</v>
      </c>
      <c r="B34" s="180">
        <f>Hotel_Form!N42</f>
        <v>0</v>
      </c>
      <c r="C34" s="186">
        <f>Hotel_Form!O42</f>
        <v>0</v>
      </c>
      <c r="D34" s="157">
        <f>Hotel_Form!P42</f>
        <v>0</v>
      </c>
      <c r="E34" s="157">
        <f>Hotel_Form!Q42</f>
        <v>0</v>
      </c>
      <c r="F34" s="157">
        <f>Hotel_Form!R42</f>
        <v>0</v>
      </c>
      <c r="G34" s="187">
        <f>Hotel_Form!S42</f>
        <v>0</v>
      </c>
      <c r="H34" s="182">
        <f t="shared" si="0"/>
        <v>0</v>
      </c>
      <c r="I34" s="191">
        <f t="shared" si="1"/>
        <v>0</v>
      </c>
    </row>
    <row r="35" spans="1:9" s="156" customFormat="1" ht="20.100000000000001" customHeight="1" x14ac:dyDescent="0.2">
      <c r="A35" s="194">
        <v>22</v>
      </c>
      <c r="B35" s="180">
        <f>Hotel_Form!N43</f>
        <v>0</v>
      </c>
      <c r="C35" s="186">
        <f>Hotel_Form!O43</f>
        <v>0</v>
      </c>
      <c r="D35" s="157">
        <f>Hotel_Form!P43</f>
        <v>0</v>
      </c>
      <c r="E35" s="157">
        <f>Hotel_Form!Q43</f>
        <v>0</v>
      </c>
      <c r="F35" s="157">
        <f>Hotel_Form!R43</f>
        <v>0</v>
      </c>
      <c r="G35" s="187">
        <f>Hotel_Form!S43</f>
        <v>0</v>
      </c>
      <c r="H35" s="182">
        <f t="shared" si="0"/>
        <v>0</v>
      </c>
      <c r="I35" s="191">
        <f t="shared" si="1"/>
        <v>0</v>
      </c>
    </row>
    <row r="36" spans="1:9" s="156" customFormat="1" ht="20.100000000000001" customHeight="1" x14ac:dyDescent="0.2">
      <c r="A36" s="194">
        <v>23</v>
      </c>
      <c r="B36" s="180">
        <f>Hotel_Form!N44</f>
        <v>0</v>
      </c>
      <c r="C36" s="186">
        <f>Hotel_Form!O44</f>
        <v>0</v>
      </c>
      <c r="D36" s="157">
        <f>Hotel_Form!P44</f>
        <v>0</v>
      </c>
      <c r="E36" s="157">
        <f>Hotel_Form!Q44</f>
        <v>0</v>
      </c>
      <c r="F36" s="157">
        <f>Hotel_Form!R44</f>
        <v>0</v>
      </c>
      <c r="G36" s="187">
        <f>Hotel_Form!S44</f>
        <v>0</v>
      </c>
      <c r="H36" s="182">
        <f t="shared" si="0"/>
        <v>0</v>
      </c>
      <c r="I36" s="191">
        <f t="shared" si="1"/>
        <v>0</v>
      </c>
    </row>
    <row r="37" spans="1:9" s="156" customFormat="1" ht="20.100000000000001" customHeight="1" x14ac:dyDescent="0.2">
      <c r="A37" s="194">
        <v>24</v>
      </c>
      <c r="B37" s="180">
        <f>Hotel_Form!N45</f>
        <v>0</v>
      </c>
      <c r="C37" s="186">
        <f>Hotel_Form!O45</f>
        <v>0</v>
      </c>
      <c r="D37" s="157">
        <f>Hotel_Form!P45</f>
        <v>0</v>
      </c>
      <c r="E37" s="157">
        <f>Hotel_Form!Q45</f>
        <v>0</v>
      </c>
      <c r="F37" s="157">
        <f>Hotel_Form!R45</f>
        <v>0</v>
      </c>
      <c r="G37" s="187">
        <f>Hotel_Form!S45</f>
        <v>0</v>
      </c>
      <c r="H37" s="182">
        <f t="shared" si="0"/>
        <v>0</v>
      </c>
      <c r="I37" s="191">
        <f t="shared" si="1"/>
        <v>0</v>
      </c>
    </row>
    <row r="38" spans="1:9" s="156" customFormat="1" ht="20.100000000000001" customHeight="1" thickBot="1" x14ac:dyDescent="0.25">
      <c r="A38" s="195">
        <v>25</v>
      </c>
      <c r="B38" s="181">
        <f>Hotel_Form!N46</f>
        <v>0</v>
      </c>
      <c r="C38" s="188">
        <f>Hotel_Form!O46</f>
        <v>0</v>
      </c>
      <c r="D38" s="178">
        <f>Hotel_Form!P46</f>
        <v>0</v>
      </c>
      <c r="E38" s="178">
        <f>Hotel_Form!Q46</f>
        <v>0</v>
      </c>
      <c r="F38" s="178">
        <f>Hotel_Form!R46</f>
        <v>0</v>
      </c>
      <c r="G38" s="189">
        <f>Hotel_Form!S46</f>
        <v>0</v>
      </c>
      <c r="H38" s="183">
        <f t="shared" si="0"/>
        <v>0</v>
      </c>
      <c r="I38" s="192">
        <f t="shared" si="1"/>
        <v>0</v>
      </c>
    </row>
    <row r="39" spans="1:9" s="160" customFormat="1" ht="20.100000000000001" customHeight="1" x14ac:dyDescent="0.2">
      <c r="A39" s="177"/>
      <c r="B39" s="285"/>
      <c r="C39" s="286"/>
      <c r="D39" s="286"/>
      <c r="E39" s="286"/>
      <c r="F39" s="286"/>
      <c r="G39" s="286"/>
      <c r="H39" s="286"/>
      <c r="I39" s="287"/>
    </row>
    <row r="40" spans="1:9" s="156" customFormat="1" ht="20.100000000000001" customHeight="1" x14ac:dyDescent="0.2">
      <c r="A40" s="176"/>
      <c r="B40" s="309" t="s">
        <v>44</v>
      </c>
      <c r="C40" s="309"/>
      <c r="D40" s="161">
        <f>COUNTIFS(Hotel_Form!E22:E46,"-48 kg")+COUNTIFS(Hotel_Form!E22:E46,"-52 kg")+COUNTIFS(Hotel_Form!E22:E46,"-57 kg")+COUNTIFS(Hotel_Form!E22:E46,"-63 kg")+COUNTIFS(Hotel_Form!E22:E46,"-70 kg")+COUNTIFS(Hotel_Form!E22:E46,"-78 kg")+COUNTIFS(Hotel_Form!E22:E46,"+78 kg")</f>
        <v>0</v>
      </c>
      <c r="E40" s="162" t="s">
        <v>73</v>
      </c>
      <c r="F40" s="289">
        <f>Hotel_Form!W13</f>
        <v>20</v>
      </c>
      <c r="G40" s="290"/>
      <c r="H40" s="163">
        <f>D40*F40</f>
        <v>0</v>
      </c>
      <c r="I40" s="163">
        <f>F40*D40</f>
        <v>0</v>
      </c>
    </row>
    <row r="41" spans="1:9" s="160" customFormat="1" ht="20.100000000000001" customHeight="1" x14ac:dyDescent="0.2">
      <c r="A41" s="177"/>
      <c r="B41" s="282"/>
      <c r="C41" s="283"/>
      <c r="D41" s="283"/>
      <c r="E41" s="283"/>
      <c r="F41" s="283"/>
      <c r="G41" s="283"/>
      <c r="H41" s="283"/>
      <c r="I41" s="284"/>
    </row>
    <row r="42" spans="1:9" s="156" customFormat="1" ht="20.100000000000001" customHeight="1" x14ac:dyDescent="0.2">
      <c r="A42" s="176"/>
      <c r="B42" s="309" t="s">
        <v>74</v>
      </c>
      <c r="C42" s="309"/>
      <c r="D42" s="161">
        <f>COUNTA(Hotel_Form!C22:C46)-COUNTA(Hotel_Form!N22:N46)</f>
        <v>0</v>
      </c>
      <c r="E42" s="162" t="s">
        <v>75</v>
      </c>
      <c r="F42" s="289">
        <f>Hotel_Form!X13</f>
        <v>100</v>
      </c>
      <c r="G42" s="290"/>
      <c r="H42" s="163">
        <f>D42*F42</f>
        <v>0</v>
      </c>
      <c r="I42" s="163">
        <f>F42*D42</f>
        <v>0</v>
      </c>
    </row>
    <row r="43" spans="1:9" s="156" customFormat="1" ht="20.100000000000001" customHeight="1" x14ac:dyDescent="0.2">
      <c r="A43" s="176"/>
      <c r="B43" s="282"/>
      <c r="C43" s="283"/>
      <c r="D43" s="283"/>
      <c r="E43" s="283"/>
      <c r="F43" s="283"/>
      <c r="G43" s="283"/>
      <c r="H43" s="283"/>
      <c r="I43" s="284"/>
    </row>
    <row r="44" spans="1:9" s="160" customFormat="1" ht="20.100000000000001" customHeight="1" x14ac:dyDescent="0.2">
      <c r="A44" s="177"/>
      <c r="B44" s="309" t="s">
        <v>76</v>
      </c>
      <c r="C44" s="309"/>
      <c r="D44" s="161">
        <f>COUNTIFS(Hotel_Form!T22:T46,"YES")</f>
        <v>0</v>
      </c>
      <c r="E44" s="162" t="s">
        <v>75</v>
      </c>
      <c r="F44" s="289">
        <f>Hotel_Form!V13</f>
        <v>15</v>
      </c>
      <c r="G44" s="290"/>
      <c r="H44" s="163">
        <f>D44*F44</f>
        <v>0</v>
      </c>
      <c r="I44" s="163">
        <f>F44*D44</f>
        <v>0</v>
      </c>
    </row>
    <row r="45" spans="1:9" s="160" customFormat="1" ht="20.100000000000001" customHeight="1" x14ac:dyDescent="0.2">
      <c r="A45" s="177"/>
      <c r="B45" s="282"/>
      <c r="C45" s="283"/>
      <c r="D45" s="283"/>
      <c r="E45" s="283"/>
      <c r="F45" s="283"/>
      <c r="G45" s="283"/>
      <c r="H45" s="283"/>
      <c r="I45" s="284"/>
    </row>
    <row r="46" spans="1:9" s="160" customFormat="1" ht="20.100000000000001" customHeight="1" x14ac:dyDescent="0.2">
      <c r="A46" s="177"/>
      <c r="B46" s="309" t="s">
        <v>77</v>
      </c>
      <c r="C46" s="309"/>
      <c r="D46" s="161">
        <f>COUNTIFS(Hotel_Form!U22:U46,"YES")</f>
        <v>0</v>
      </c>
      <c r="E46" s="162" t="s">
        <v>75</v>
      </c>
      <c r="F46" s="289">
        <f>Hotel_Form!V13</f>
        <v>15</v>
      </c>
      <c r="G46" s="290"/>
      <c r="H46" s="163">
        <f>D46*F46</f>
        <v>0</v>
      </c>
      <c r="I46" s="163">
        <f>F46*D46</f>
        <v>0</v>
      </c>
    </row>
    <row r="47" spans="1:9" s="160" customFormat="1" ht="20.100000000000001" customHeight="1" x14ac:dyDescent="0.2">
      <c r="A47" s="177"/>
      <c r="B47" s="282"/>
      <c r="C47" s="283"/>
      <c r="D47" s="283"/>
      <c r="E47" s="283"/>
      <c r="F47" s="283"/>
      <c r="G47" s="283"/>
      <c r="H47" s="283"/>
      <c r="I47" s="284"/>
    </row>
    <row r="48" spans="1:9" s="156" customFormat="1" ht="20.100000000000001" customHeight="1" thickBot="1" x14ac:dyDescent="0.25">
      <c r="A48" s="176"/>
      <c r="B48" s="164"/>
      <c r="C48" s="164"/>
      <c r="D48" s="164"/>
      <c r="E48" s="164"/>
      <c r="F48" s="165"/>
      <c r="G48" s="165" t="s">
        <v>78</v>
      </c>
      <c r="H48" s="166">
        <f>SUM(H14:H46)</f>
        <v>0</v>
      </c>
      <c r="I48" s="166">
        <f>SUM(I14:I46)</f>
        <v>0</v>
      </c>
    </row>
    <row r="49" spans="1:19" s="156" customFormat="1" ht="20.100000000000001" customHeight="1" x14ac:dyDescent="0.2">
      <c r="A49" s="176"/>
    </row>
    <row r="50" spans="1:19" s="156" customFormat="1" ht="20.100000000000001" customHeight="1" x14ac:dyDescent="0.2">
      <c r="A50" s="176"/>
      <c r="B50" s="308" t="s">
        <v>102</v>
      </c>
      <c r="C50" s="308"/>
      <c r="D50" s="308"/>
      <c r="E50" s="308"/>
      <c r="G50" s="167" t="s">
        <v>20</v>
      </c>
      <c r="K50" s="167"/>
      <c r="L50" s="167"/>
      <c r="M50" s="167"/>
      <c r="N50" s="168"/>
    </row>
    <row r="51" spans="1:19" ht="20.100000000000001" customHeight="1" x14ac:dyDescent="0.25">
      <c r="B51" s="291" t="s">
        <v>85</v>
      </c>
      <c r="C51" s="291"/>
      <c r="D51" s="291"/>
      <c r="E51" s="291"/>
      <c r="F51" s="291"/>
      <c r="G51" s="293" t="s">
        <v>82</v>
      </c>
      <c r="H51" s="293"/>
      <c r="I51" s="169" t="s">
        <v>81</v>
      </c>
      <c r="K51" s="170"/>
      <c r="L51" s="170"/>
      <c r="M51" s="170"/>
      <c r="N51" s="170"/>
      <c r="O51" s="170"/>
      <c r="P51" s="170"/>
    </row>
    <row r="52" spans="1:19" ht="20.100000000000001" customHeight="1" x14ac:dyDescent="0.25">
      <c r="B52" s="294" t="s">
        <v>86</v>
      </c>
      <c r="C52" s="295"/>
      <c r="D52" s="295"/>
      <c r="E52" s="295"/>
      <c r="F52" s="169"/>
      <c r="G52" s="293" t="s">
        <v>83</v>
      </c>
      <c r="H52" s="293"/>
      <c r="I52" s="170" t="s">
        <v>79</v>
      </c>
      <c r="K52" s="170"/>
      <c r="L52" s="170"/>
      <c r="M52" s="170"/>
      <c r="N52" s="170"/>
      <c r="O52" s="170"/>
      <c r="P52" s="170"/>
    </row>
    <row r="53" spans="1:19" ht="20.100000000000001" customHeight="1" x14ac:dyDescent="0.25">
      <c r="G53" s="170" t="s">
        <v>84</v>
      </c>
      <c r="H53" s="170"/>
      <c r="I53" s="170" t="s">
        <v>80</v>
      </c>
      <c r="K53" s="170"/>
      <c r="L53" s="170"/>
      <c r="M53" s="170"/>
      <c r="N53" s="170"/>
      <c r="O53" s="170"/>
      <c r="P53" s="170"/>
      <c r="Q53" s="170"/>
      <c r="R53" s="171"/>
      <c r="S53" s="171"/>
    </row>
    <row r="54" spans="1:19" ht="20.100000000000001" customHeight="1" x14ac:dyDescent="0.25">
      <c r="B54" s="292" t="s">
        <v>19</v>
      </c>
      <c r="C54" s="292"/>
      <c r="D54" s="292"/>
      <c r="E54" s="292"/>
      <c r="G54" s="169"/>
      <c r="H54" s="169"/>
      <c r="I54" s="169"/>
      <c r="K54" s="172"/>
      <c r="L54" s="170"/>
      <c r="M54" s="170"/>
      <c r="N54" s="170"/>
      <c r="O54" s="170"/>
      <c r="P54" s="170"/>
      <c r="Q54" s="170"/>
      <c r="R54" s="170"/>
      <c r="S54" s="173"/>
    </row>
    <row r="55" spans="1:19" ht="20.100000000000001" customHeight="1" x14ac:dyDescent="0.25">
      <c r="B55" s="291" t="s">
        <v>87</v>
      </c>
      <c r="C55" s="291"/>
      <c r="D55" s="291"/>
      <c r="E55" s="291"/>
      <c r="F55" s="169"/>
      <c r="G55" s="169"/>
      <c r="H55" s="169"/>
      <c r="I55" s="169"/>
      <c r="N55" s="170"/>
      <c r="O55" s="170"/>
      <c r="P55" s="170"/>
      <c r="Q55" s="170"/>
      <c r="R55" s="170"/>
      <c r="S55" s="173"/>
    </row>
    <row r="56" spans="1:19" ht="20.100000000000001" customHeight="1" x14ac:dyDescent="0.25">
      <c r="B56" s="291" t="s">
        <v>88</v>
      </c>
      <c r="C56" s="291"/>
      <c r="D56" s="291"/>
      <c r="E56" s="291"/>
      <c r="J56" s="288" t="s">
        <v>92</v>
      </c>
      <c r="K56" s="288"/>
      <c r="L56" s="288"/>
      <c r="M56" s="288"/>
      <c r="N56" s="170"/>
      <c r="O56" s="170"/>
    </row>
    <row r="57" spans="1:19" ht="20.100000000000001" customHeight="1" x14ac:dyDescent="0.25">
      <c r="B57" s="291" t="s">
        <v>89</v>
      </c>
      <c r="C57" s="291"/>
      <c r="D57" s="291"/>
      <c r="E57" s="291"/>
      <c r="J57" s="288"/>
      <c r="K57" s="288"/>
      <c r="L57" s="288"/>
      <c r="M57" s="288"/>
    </row>
    <row r="58" spans="1:19" ht="20.100000000000001" customHeight="1" x14ac:dyDescent="0.25">
      <c r="B58" s="291" t="s">
        <v>90</v>
      </c>
      <c r="C58" s="291"/>
      <c r="D58" s="291"/>
      <c r="E58" s="291"/>
      <c r="G58" s="174"/>
      <c r="H58" s="174"/>
      <c r="I58" s="174"/>
      <c r="J58" s="288"/>
      <c r="K58" s="288"/>
      <c r="L58" s="288"/>
      <c r="M58" s="288"/>
    </row>
    <row r="59" spans="1:19" ht="20.100000000000001" customHeight="1" x14ac:dyDescent="0.25">
      <c r="B59" s="288" t="s">
        <v>91</v>
      </c>
      <c r="C59" s="288"/>
      <c r="D59" s="288"/>
      <c r="E59" s="288"/>
      <c r="G59" s="170"/>
      <c r="H59" s="170"/>
      <c r="I59" s="170"/>
      <c r="J59" s="288"/>
      <c r="K59" s="288"/>
      <c r="L59" s="288"/>
      <c r="M59" s="288"/>
    </row>
    <row r="60" spans="1:19" ht="20.100000000000001" customHeight="1" x14ac:dyDescent="0.25">
      <c r="B60" s="288" t="s">
        <v>93</v>
      </c>
      <c r="C60" s="288"/>
      <c r="D60" s="288"/>
      <c r="E60" s="288"/>
      <c r="J60" s="288"/>
      <c r="K60" s="288"/>
      <c r="L60" s="288"/>
      <c r="M60" s="288"/>
    </row>
    <row r="63" spans="1:19" ht="20.100000000000001" customHeight="1" x14ac:dyDescent="0.25">
      <c r="B63" s="288"/>
      <c r="C63" s="288"/>
      <c r="D63" s="288"/>
      <c r="E63" s="288"/>
    </row>
    <row r="64" spans="1:19" ht="20.100000000000001" customHeight="1" x14ac:dyDescent="0.25">
      <c r="B64" s="288"/>
      <c r="C64" s="288"/>
      <c r="D64" s="288"/>
      <c r="E64" s="288"/>
    </row>
    <row r="65" spans="2:5" ht="20.100000000000001" customHeight="1" x14ac:dyDescent="0.25">
      <c r="B65" s="288"/>
      <c r="C65" s="288"/>
      <c r="D65" s="288"/>
      <c r="E65" s="288"/>
    </row>
    <row r="66" spans="2:5" ht="20.100000000000001" customHeight="1" x14ac:dyDescent="0.25">
      <c r="B66" s="288"/>
      <c r="C66" s="288"/>
      <c r="D66" s="288"/>
      <c r="E66" s="288"/>
    </row>
    <row r="67" spans="2:5" ht="20.100000000000001" customHeight="1" x14ac:dyDescent="0.25">
      <c r="B67" s="288"/>
      <c r="C67" s="288"/>
      <c r="D67" s="288"/>
      <c r="E67" s="288"/>
    </row>
  </sheetData>
  <sheetProtection algorithmName="SHA-512" hashValue="hvEU6WwMfUelHnVlhbhTB4MQLuO96G6yBASxrG6kf03Ga9JYWEldLrRIirn0SFGuT5+5Mr1e+ROQfroNVWfhKQ==" saltValue="nIBcxkhWykWPuHJMA9tp0w==" spinCount="100000" sheet="1" objects="1" scenarios="1" selectLockedCells="1"/>
  <mergeCells count="50">
    <mergeCell ref="E6:F6"/>
    <mergeCell ref="E1:F1"/>
    <mergeCell ref="E2:F2"/>
    <mergeCell ref="E3:F3"/>
    <mergeCell ref="E4:F4"/>
    <mergeCell ref="E5:F5"/>
    <mergeCell ref="G7:H7"/>
    <mergeCell ref="G9:H9"/>
    <mergeCell ref="A12:A13"/>
    <mergeCell ref="B8:D8"/>
    <mergeCell ref="B55:E55"/>
    <mergeCell ref="H10:I10"/>
    <mergeCell ref="B47:I47"/>
    <mergeCell ref="B12:B13"/>
    <mergeCell ref="C12:G12"/>
    <mergeCell ref="I12:I13"/>
    <mergeCell ref="B50:E50"/>
    <mergeCell ref="B40:C40"/>
    <mergeCell ref="B42:C42"/>
    <mergeCell ref="B44:C44"/>
    <mergeCell ref="B46:C46"/>
    <mergeCell ref="H12:H13"/>
    <mergeCell ref="J59:M59"/>
    <mergeCell ref="J60:M60"/>
    <mergeCell ref="B51:F51"/>
    <mergeCell ref="B64:E64"/>
    <mergeCell ref="B57:E57"/>
    <mergeCell ref="B54:E54"/>
    <mergeCell ref="B58:E58"/>
    <mergeCell ref="G51:H51"/>
    <mergeCell ref="G52:H52"/>
    <mergeCell ref="B56:E56"/>
    <mergeCell ref="B52:E52"/>
    <mergeCell ref="J56:M56"/>
    <mergeCell ref="J57:M57"/>
    <mergeCell ref="J58:M58"/>
    <mergeCell ref="B66:E66"/>
    <mergeCell ref="B67:E67"/>
    <mergeCell ref="B59:E59"/>
    <mergeCell ref="B60:E60"/>
    <mergeCell ref="B63:E63"/>
    <mergeCell ref="B45:I45"/>
    <mergeCell ref="B43:I43"/>
    <mergeCell ref="B41:I41"/>
    <mergeCell ref="B39:I39"/>
    <mergeCell ref="B65:E65"/>
    <mergeCell ref="F40:G40"/>
    <mergeCell ref="F46:G46"/>
    <mergeCell ref="F44:G44"/>
    <mergeCell ref="F42:G42"/>
  </mergeCells>
  <dataValidations count="1">
    <dataValidation type="list" allowBlank="1" showInputMessage="1" showErrorMessage="1" sqref="C12:C13 D13:G13" xr:uid="{00000000-0002-0000-0100-000000000000}">
      <formula1>"SGL,TWN"</formula1>
      <formula2>0</formula2>
    </dataValidation>
  </dataValidations>
  <pageMargins left="0.7" right="0.7" top="0.75" bottom="0.75" header="0.3" footer="0.3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17</vt:i4>
      </vt:variant>
    </vt:vector>
  </HeadingPairs>
  <TitlesOfParts>
    <vt:vector size="19" baseType="lpstr">
      <vt:lpstr>Hotel_Form</vt:lpstr>
      <vt:lpstr>Invoice</vt:lpstr>
      <vt:lpstr>Hotel_Form!Druckbereich</vt:lpstr>
      <vt:lpstr>Invoice!Druckbereich</vt:lpstr>
      <vt:lpstr>Duplo_BB</vt:lpstr>
      <vt:lpstr>Duplo_BB2</vt:lpstr>
      <vt:lpstr>Duplo_Extra</vt:lpstr>
      <vt:lpstr>Duplo_HB</vt:lpstr>
      <vt:lpstr>Duplo_HB2</vt:lpstr>
      <vt:lpstr>Duplo_Pack</vt:lpstr>
      <vt:lpstr>EJU</vt:lpstr>
      <vt:lpstr>Lunch_pack</vt:lpstr>
      <vt:lpstr>Single_</vt:lpstr>
      <vt:lpstr>Single_BB</vt:lpstr>
      <vt:lpstr>Single_BB2</vt:lpstr>
      <vt:lpstr>Single_Extra</vt:lpstr>
      <vt:lpstr>Single_HB</vt:lpstr>
      <vt:lpstr>Single_HB2</vt:lpstr>
      <vt:lpstr>Single_Pack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FurtadoL</dc:creator>
  <cp:lastModifiedBy>Hoesl</cp:lastModifiedBy>
  <cp:lastPrinted>2017-11-30T13:05:02Z</cp:lastPrinted>
  <dcterms:created xsi:type="dcterms:W3CDTF">2015-06-23T13:43:21Z</dcterms:created>
  <dcterms:modified xsi:type="dcterms:W3CDTF">2017-12-21T08:09:33Z</dcterms:modified>
</cp:coreProperties>
</file>